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370" windowWidth="15240" windowHeight="7845" tabRatio="818" activeTab="6"/>
  </bookViews>
  <sheets>
    <sheet name="วิทย์_เชื่อมโยง" sheetId="29" r:id="rId1"/>
    <sheet name="สรุป งปม" sheetId="40" r:id="rId2"/>
    <sheet name="งปม ไตรมาส" sheetId="41" r:id="rId3"/>
    <sheet name="งรด. ไตรมาส" sheetId="42" r:id="rId4"/>
    <sheet name="งบลงทุน " sheetId="43" r:id="rId5"/>
    <sheet name="รายจ่ายอื่น(แผ่นดิน)" sheetId="44" r:id="rId6"/>
    <sheet name="รายจ่ายอื่น(รายได้)" sheetId="33" r:id="rId7"/>
  </sheets>
  <definedNames>
    <definedName name="_xlnm.Print_Area" localSheetId="4">'งบลงทุน '!$A$1:$W$48</definedName>
    <definedName name="_xlnm.Print_Area" localSheetId="2">'งปม ไตรมาส'!$A$1:$F$53</definedName>
    <definedName name="_xlnm.Print_Area" localSheetId="3">'งรด. ไตรมาส'!$A$1:$F$55</definedName>
    <definedName name="_xlnm.Print_Area" localSheetId="5">'รายจ่ายอื่น(แผ่นดิน)'!$A$1:$AC$16</definedName>
    <definedName name="_xlnm.Print_Area" localSheetId="6">'รายจ่ายอื่น(รายได้)'!$A$1:$AC$28</definedName>
    <definedName name="_xlnm.Print_Area" localSheetId="0">วิทย์_เชื่อมโยง!$A$1:$AA$28</definedName>
    <definedName name="_xlnm.Print_Area" localSheetId="1">'สรุป งปม'!$A$1:$P$48</definedName>
    <definedName name="_xlnm.Print_Titles" localSheetId="4">'งบลงทุน '!$1:$2</definedName>
    <definedName name="_xlnm.Print_Titles" localSheetId="2">'งปม ไตรมาส'!$3:$4</definedName>
    <definedName name="_xlnm.Print_Titles" localSheetId="3">'งรด. ไตรมาส'!$3:$4</definedName>
    <definedName name="_xlnm.Print_Titles" localSheetId="5">'รายจ่ายอื่น(แผ่นดิน)'!$3:$6</definedName>
    <definedName name="_xlnm.Print_Titles" localSheetId="6">'รายจ่ายอื่น(รายได้)'!$3:$6</definedName>
    <definedName name="_xlnm.Print_Titles" localSheetId="1">'สรุป งปม'!$3:$5</definedName>
    <definedName name="Q_01Government_ครอง" localSheetId="4">#REF!</definedName>
    <definedName name="Q_01Government_ครอง" localSheetId="2">#REF!</definedName>
    <definedName name="Q_01Government_ครอง" localSheetId="3">#REF!</definedName>
    <definedName name="Q_01Government_ครอง" localSheetId="5">#REF!</definedName>
    <definedName name="Q_01Government_ครอง" localSheetId="6">#REF!</definedName>
    <definedName name="Q_01Government_ครอง" localSheetId="0">#REF!</definedName>
    <definedName name="Q_01Government_ครอง" localSheetId="1">#REF!</definedName>
    <definedName name="Q_01Government_ครอง">#REF!</definedName>
    <definedName name="Q_02Government_ว่าง" localSheetId="4">#REF!</definedName>
    <definedName name="Q_02Government_ว่าง" localSheetId="2">#REF!</definedName>
    <definedName name="Q_02Government_ว่าง" localSheetId="3">#REF!</definedName>
    <definedName name="Q_02Government_ว่าง" localSheetId="5">#REF!</definedName>
    <definedName name="Q_02Government_ว่าง" localSheetId="6">#REF!</definedName>
    <definedName name="Q_02Government_ว่าง" localSheetId="0">#REF!</definedName>
    <definedName name="Q_02Government_ว่าง" localSheetId="1">#REF!</definedName>
    <definedName name="Q_02Government_ว่าง">#REF!</definedName>
    <definedName name="Q_06TotalGovern" localSheetId="4">#REF!</definedName>
    <definedName name="Q_06TotalGovern" localSheetId="2">#REF!</definedName>
    <definedName name="Q_06TotalGovern" localSheetId="3">#REF!</definedName>
    <definedName name="Q_06TotalGovern" localSheetId="5">#REF!</definedName>
    <definedName name="Q_06TotalGovern" localSheetId="6">#REF!</definedName>
    <definedName name="Q_06TotalGovern" localSheetId="0">#REF!</definedName>
    <definedName name="Q_06TotalGovern" localSheetId="1">#REF!</definedName>
    <definedName name="Q_06TotalGovern">#REF!</definedName>
    <definedName name="Q_07TotalGovern_ครอง" localSheetId="4">#REF!</definedName>
    <definedName name="Q_07TotalGovern_ครอง" localSheetId="2">#REF!</definedName>
    <definedName name="Q_07TotalGovern_ครอง" localSheetId="3">#REF!</definedName>
    <definedName name="Q_07TotalGovern_ครอง" localSheetId="5">#REF!</definedName>
    <definedName name="Q_07TotalGovern_ครอง" localSheetId="6">#REF!</definedName>
    <definedName name="Q_07TotalGovern_ครอง" localSheetId="0">#REF!</definedName>
    <definedName name="Q_07TotalGovern_ครอง" localSheetId="1">#REF!</definedName>
    <definedName name="Q_07TotalGovern_ครอง">#REF!</definedName>
    <definedName name="test" localSheetId="4">#REF!</definedName>
    <definedName name="test" localSheetId="2">#REF!</definedName>
    <definedName name="test" localSheetId="3">#REF!</definedName>
    <definedName name="test" localSheetId="5">#REF!</definedName>
    <definedName name="test" localSheetId="6">#REF!</definedName>
    <definedName name="test" localSheetId="0">#REF!</definedName>
    <definedName name="test" localSheetId="1">#REF!</definedName>
    <definedName name="test">#REF!</definedName>
  </definedNames>
  <calcPr calcId="145621"/>
</workbook>
</file>

<file path=xl/calcChain.xml><?xml version="1.0" encoding="utf-8"?>
<calcChain xmlns="http://schemas.openxmlformats.org/spreadsheetml/2006/main">
  <c r="D12" i="40" l="1"/>
  <c r="G12" i="40"/>
  <c r="E12" i="40"/>
  <c r="G7" i="40"/>
  <c r="V7" i="44"/>
  <c r="V14" i="44"/>
  <c r="V11" i="44"/>
  <c r="B8" i="40" l="1"/>
  <c r="B9" i="40"/>
  <c r="B10" i="40"/>
  <c r="B11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1" i="40"/>
  <c r="B42" i="40"/>
  <c r="B44" i="40"/>
  <c r="B45" i="40"/>
  <c r="B46" i="40"/>
  <c r="B47" i="40"/>
  <c r="B48" i="40"/>
  <c r="B7" i="40"/>
  <c r="E6" i="40"/>
  <c r="P48" i="40"/>
  <c r="P47" i="40"/>
  <c r="M48" i="40"/>
  <c r="M47" i="40"/>
  <c r="J48" i="40"/>
  <c r="J47" i="40"/>
  <c r="I47" i="40"/>
  <c r="K47" i="40"/>
  <c r="L47" i="40"/>
  <c r="N47" i="40"/>
  <c r="O47" i="40"/>
  <c r="H47" i="40"/>
  <c r="F47" i="40"/>
  <c r="E47" i="40"/>
  <c r="D8" i="40"/>
  <c r="D9" i="40"/>
  <c r="D10" i="40"/>
  <c r="D11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1" i="40"/>
  <c r="D42" i="40"/>
  <c r="D44" i="40"/>
  <c r="D45" i="40"/>
  <c r="D46" i="40"/>
  <c r="D48" i="40"/>
  <c r="D7" i="40"/>
  <c r="P41" i="40"/>
  <c r="P42" i="40"/>
  <c r="P43" i="40"/>
  <c r="P44" i="40"/>
  <c r="P45" i="40"/>
  <c r="P46" i="40"/>
  <c r="P40" i="40"/>
  <c r="M41" i="40"/>
  <c r="M42" i="40"/>
  <c r="M43" i="40"/>
  <c r="M44" i="40"/>
  <c r="M45" i="40"/>
  <c r="M46" i="40"/>
  <c r="M40" i="40"/>
  <c r="J41" i="40"/>
  <c r="J42" i="40"/>
  <c r="J43" i="40"/>
  <c r="J44" i="40"/>
  <c r="J45" i="40"/>
  <c r="J46" i="40"/>
  <c r="J40" i="40"/>
  <c r="G41" i="40"/>
  <c r="G42" i="40"/>
  <c r="G43" i="40"/>
  <c r="D43" i="40" s="1"/>
  <c r="B43" i="40" s="1"/>
  <c r="G44" i="40"/>
  <c r="G45" i="40"/>
  <c r="G46" i="40"/>
  <c r="F40" i="40"/>
  <c r="F6" i="40" s="1"/>
  <c r="H40" i="40"/>
  <c r="I40" i="40"/>
  <c r="K40" i="40"/>
  <c r="L40" i="40"/>
  <c r="N40" i="40"/>
  <c r="O40" i="40"/>
  <c r="E40" i="40"/>
  <c r="J35" i="40"/>
  <c r="J36" i="40"/>
  <c r="J37" i="40"/>
  <c r="J38" i="40"/>
  <c r="J39" i="40"/>
  <c r="J34" i="40"/>
  <c r="J33" i="40"/>
  <c r="G35" i="40"/>
  <c r="G36" i="40"/>
  <c r="G37" i="40"/>
  <c r="G38" i="40"/>
  <c r="G39" i="40"/>
  <c r="G34" i="40"/>
  <c r="G33" i="40"/>
  <c r="F33" i="40"/>
  <c r="H33" i="40"/>
  <c r="I33" i="40"/>
  <c r="K33" i="40"/>
  <c r="L33" i="40"/>
  <c r="M33" i="40"/>
  <c r="N33" i="40"/>
  <c r="O33" i="40"/>
  <c r="P33" i="40"/>
  <c r="E33" i="40"/>
  <c r="P29" i="40"/>
  <c r="P28" i="40"/>
  <c r="P27" i="40"/>
  <c r="M23" i="40"/>
  <c r="M24" i="40"/>
  <c r="M25" i="40"/>
  <c r="M26" i="40"/>
  <c r="M27" i="40"/>
  <c r="M28" i="40"/>
  <c r="M29" i="40"/>
  <c r="M30" i="40"/>
  <c r="M31" i="40"/>
  <c r="F20" i="40"/>
  <c r="G20" i="40"/>
  <c r="H20" i="40"/>
  <c r="I20" i="40"/>
  <c r="K20" i="40"/>
  <c r="L20" i="40"/>
  <c r="N20" i="40"/>
  <c r="O20" i="40"/>
  <c r="E20" i="40"/>
  <c r="P18" i="40"/>
  <c r="P19" i="40"/>
  <c r="P17" i="40"/>
  <c r="M18" i="40"/>
  <c r="M19" i="40"/>
  <c r="M17" i="40"/>
  <c r="J18" i="40"/>
  <c r="J19" i="40"/>
  <c r="J17" i="40"/>
  <c r="I17" i="40"/>
  <c r="K17" i="40"/>
  <c r="L17" i="40"/>
  <c r="N17" i="40"/>
  <c r="O17" i="40"/>
  <c r="H17" i="40"/>
  <c r="G18" i="40"/>
  <c r="G19" i="40"/>
  <c r="G17" i="40"/>
  <c r="F17" i="40"/>
  <c r="E17" i="40"/>
  <c r="C17" i="40"/>
  <c r="P13" i="40"/>
  <c r="P14" i="40"/>
  <c r="P15" i="40"/>
  <c r="P16" i="40"/>
  <c r="P12" i="40"/>
  <c r="O12" i="40"/>
  <c r="N12" i="40"/>
  <c r="M13" i="40"/>
  <c r="M14" i="40"/>
  <c r="M15" i="40"/>
  <c r="M16" i="40"/>
  <c r="M12" i="40"/>
  <c r="L12" i="40"/>
  <c r="K12" i="40"/>
  <c r="J13" i="40"/>
  <c r="J14" i="40"/>
  <c r="J15" i="40"/>
  <c r="J16" i="40"/>
  <c r="J12" i="40"/>
  <c r="I12" i="40"/>
  <c r="H12" i="40"/>
  <c r="G13" i="40"/>
  <c r="G14" i="40"/>
  <c r="G15" i="40"/>
  <c r="G16" i="40"/>
  <c r="F12" i="40"/>
  <c r="M8" i="40"/>
  <c r="M9" i="40"/>
  <c r="O7" i="40"/>
  <c r="N7" i="40"/>
  <c r="M11" i="40"/>
  <c r="L7" i="40"/>
  <c r="K7" i="40"/>
  <c r="I7" i="40"/>
  <c r="J7" i="40" s="1"/>
  <c r="H7" i="40"/>
  <c r="F7" i="40"/>
  <c r="E7" i="40"/>
  <c r="J8" i="40"/>
  <c r="J9" i="40"/>
  <c r="J10" i="40"/>
  <c r="J11" i="40"/>
  <c r="J22" i="40"/>
  <c r="J23" i="40"/>
  <c r="J24" i="40"/>
  <c r="J25" i="40"/>
  <c r="J26" i="40"/>
  <c r="J27" i="40"/>
  <c r="J28" i="40"/>
  <c r="J29" i="40"/>
  <c r="J30" i="40"/>
  <c r="J31" i="40"/>
  <c r="J32" i="40"/>
  <c r="G22" i="40"/>
  <c r="G23" i="40"/>
  <c r="G24" i="40"/>
  <c r="G25" i="40"/>
  <c r="G26" i="40"/>
  <c r="G27" i="40"/>
  <c r="G28" i="40"/>
  <c r="G29" i="40"/>
  <c r="G30" i="40"/>
  <c r="G31" i="40"/>
  <c r="G32" i="40"/>
  <c r="G47" i="40"/>
  <c r="G48" i="40"/>
  <c r="G9" i="40"/>
  <c r="G10" i="40"/>
  <c r="G11" i="40"/>
  <c r="G8" i="40"/>
  <c r="G40" i="40" l="1"/>
  <c r="D40" i="40"/>
  <c r="B40" i="40" s="1"/>
  <c r="G6" i="40"/>
  <c r="D6" i="40" s="1"/>
  <c r="B6" i="40" s="1"/>
  <c r="B12" i="40"/>
  <c r="D47" i="40"/>
  <c r="J20" i="40"/>
  <c r="M7" i="40"/>
  <c r="F6" i="43"/>
  <c r="E6" i="43"/>
  <c r="D6" i="43"/>
  <c r="V8" i="44"/>
  <c r="V7" i="33"/>
  <c r="V25" i="33"/>
  <c r="V23" i="33"/>
  <c r="V15" i="33"/>
  <c r="V8" i="33"/>
  <c r="B47" i="42" l="1"/>
  <c r="B5" i="42" s="1"/>
  <c r="B6" i="41" l="1"/>
  <c r="E6" i="41" l="1"/>
  <c r="D6" i="41"/>
  <c r="C6" i="41"/>
  <c r="F6" i="41"/>
  <c r="B39" i="41"/>
  <c r="B27" i="42"/>
  <c r="B40" i="42" l="1"/>
  <c r="C33" i="40"/>
  <c r="P34" i="40"/>
  <c r="C43" i="42" l="1"/>
  <c r="D43" i="42"/>
  <c r="E43" i="42"/>
  <c r="F43" i="42"/>
  <c r="C44" i="42"/>
  <c r="D44" i="42"/>
  <c r="E44" i="42"/>
  <c r="F44" i="42"/>
  <c r="C42" i="42"/>
  <c r="D42" i="42"/>
  <c r="E42" i="42"/>
  <c r="F42" i="42"/>
  <c r="C36" i="42"/>
  <c r="D36" i="42"/>
  <c r="E36" i="42"/>
  <c r="F36" i="42"/>
  <c r="C35" i="42"/>
  <c r="D35" i="42"/>
  <c r="E35" i="42"/>
  <c r="F35" i="42"/>
  <c r="C34" i="42"/>
  <c r="D34" i="42"/>
  <c r="E34" i="42"/>
  <c r="F34" i="42"/>
  <c r="I6" i="43" l="1"/>
  <c r="H6" i="43"/>
  <c r="G6" i="43"/>
  <c r="F4" i="43"/>
  <c r="E4" i="43"/>
  <c r="D4" i="43"/>
  <c r="F55" i="42"/>
  <c r="E55" i="42"/>
  <c r="D55" i="42"/>
  <c r="C55" i="42"/>
  <c r="F54" i="42"/>
  <c r="E54" i="42"/>
  <c r="D54" i="42"/>
  <c r="C54" i="42"/>
  <c r="F53" i="42"/>
  <c r="E53" i="42"/>
  <c r="D53" i="42"/>
  <c r="C53" i="42"/>
  <c r="F52" i="42"/>
  <c r="E52" i="42"/>
  <c r="D52" i="42"/>
  <c r="C52" i="42"/>
  <c r="F51" i="42"/>
  <c r="E51" i="42"/>
  <c r="D51" i="42"/>
  <c r="C51" i="42"/>
  <c r="F50" i="42"/>
  <c r="E50" i="42"/>
  <c r="D50" i="42"/>
  <c r="F49" i="42"/>
  <c r="E49" i="42"/>
  <c r="D49" i="42"/>
  <c r="C49" i="42"/>
  <c r="F48" i="42"/>
  <c r="E48" i="42"/>
  <c r="D48" i="42"/>
  <c r="C48" i="42"/>
  <c r="F47" i="42"/>
  <c r="F45" i="42"/>
  <c r="E45" i="42"/>
  <c r="D45" i="42"/>
  <c r="C45" i="42"/>
  <c r="F41" i="42"/>
  <c r="E41" i="42"/>
  <c r="D41" i="42"/>
  <c r="C41" i="42"/>
  <c r="F40" i="42"/>
  <c r="F39" i="42"/>
  <c r="E39" i="42"/>
  <c r="D39" i="42"/>
  <c r="C39" i="42"/>
  <c r="F38" i="42"/>
  <c r="E38" i="42"/>
  <c r="D38" i="42"/>
  <c r="C38" i="42"/>
  <c r="F37" i="42"/>
  <c r="E37" i="42"/>
  <c r="D37" i="42"/>
  <c r="C37" i="42"/>
  <c r="F33" i="42"/>
  <c r="E33" i="42"/>
  <c r="D33" i="42"/>
  <c r="C33" i="42"/>
  <c r="F32" i="42"/>
  <c r="E32" i="42"/>
  <c r="D32" i="42"/>
  <c r="C32" i="42"/>
  <c r="F31" i="42"/>
  <c r="E31" i="42"/>
  <c r="D31" i="42"/>
  <c r="C31" i="42"/>
  <c r="F30" i="42"/>
  <c r="E30" i="42"/>
  <c r="D30" i="42"/>
  <c r="C30" i="42"/>
  <c r="F29" i="42"/>
  <c r="E29" i="42"/>
  <c r="D29" i="42"/>
  <c r="C29" i="42"/>
  <c r="F28" i="42"/>
  <c r="E28" i="42"/>
  <c r="D28" i="42"/>
  <c r="C28" i="42"/>
  <c r="C27" i="42"/>
  <c r="F26" i="42"/>
  <c r="E26" i="42"/>
  <c r="D26" i="42"/>
  <c r="C26" i="42"/>
  <c r="F25" i="42"/>
  <c r="E25" i="42"/>
  <c r="D25" i="42"/>
  <c r="C25" i="42"/>
  <c r="E24" i="42"/>
  <c r="D24" i="42"/>
  <c r="C24" i="42"/>
  <c r="B24" i="42"/>
  <c r="F24" i="42" s="1"/>
  <c r="F23" i="42"/>
  <c r="E23" i="42"/>
  <c r="D23" i="42"/>
  <c r="C23" i="42"/>
  <c r="F22" i="42"/>
  <c r="E22" i="42"/>
  <c r="D22" i="42"/>
  <c r="C22" i="42"/>
  <c r="F21" i="42"/>
  <c r="E21" i="42"/>
  <c r="D21" i="42"/>
  <c r="C21" i="42"/>
  <c r="F20" i="42"/>
  <c r="E20" i="42"/>
  <c r="D20" i="42"/>
  <c r="C20" i="42"/>
  <c r="F19" i="42"/>
  <c r="E19" i="42"/>
  <c r="D19" i="42"/>
  <c r="C19" i="42"/>
  <c r="F18" i="42"/>
  <c r="E18" i="42"/>
  <c r="D18" i="42"/>
  <c r="C18" i="42"/>
  <c r="F17" i="42"/>
  <c r="E17" i="42"/>
  <c r="D17" i="42"/>
  <c r="C17" i="42"/>
  <c r="F16" i="42"/>
  <c r="E16" i="42"/>
  <c r="D16" i="42"/>
  <c r="C16" i="42"/>
  <c r="F15" i="42"/>
  <c r="E15" i="42"/>
  <c r="D15" i="42"/>
  <c r="C15" i="42"/>
  <c r="F14" i="42"/>
  <c r="E14" i="42"/>
  <c r="D14" i="42"/>
  <c r="C14" i="42"/>
  <c r="F13" i="42"/>
  <c r="E13" i="42"/>
  <c r="D13" i="42"/>
  <c r="C13" i="42"/>
  <c r="F12" i="42"/>
  <c r="E12" i="42"/>
  <c r="D12" i="42"/>
  <c r="C12" i="42"/>
  <c r="B11" i="42"/>
  <c r="F10" i="42"/>
  <c r="E10" i="42"/>
  <c r="D10" i="42"/>
  <c r="C10" i="42"/>
  <c r="F9" i="42"/>
  <c r="E9" i="42"/>
  <c r="D9" i="42"/>
  <c r="C9" i="42"/>
  <c r="F8" i="42"/>
  <c r="E8" i="42"/>
  <c r="D8" i="42"/>
  <c r="C8" i="42"/>
  <c r="F7" i="42"/>
  <c r="E7" i="42"/>
  <c r="D7" i="42"/>
  <c r="C7" i="42"/>
  <c r="E6" i="42"/>
  <c r="C6" i="42"/>
  <c r="B6" i="42"/>
  <c r="F6" i="42" s="1"/>
  <c r="F53" i="41"/>
  <c r="E53" i="41"/>
  <c r="D53" i="41"/>
  <c r="C53" i="41"/>
  <c r="F52" i="41"/>
  <c r="E52" i="41"/>
  <c r="D52" i="41"/>
  <c r="C52" i="41"/>
  <c r="F51" i="41"/>
  <c r="E51" i="41"/>
  <c r="D51" i="41"/>
  <c r="C51" i="41"/>
  <c r="F50" i="41"/>
  <c r="E50" i="41"/>
  <c r="D50" i="41"/>
  <c r="C50" i="41"/>
  <c r="F49" i="41"/>
  <c r="E49" i="41"/>
  <c r="D49" i="41"/>
  <c r="C49" i="41"/>
  <c r="F48" i="41"/>
  <c r="E48" i="41"/>
  <c r="D48" i="41"/>
  <c r="C48" i="41"/>
  <c r="F47" i="41"/>
  <c r="E47" i="41"/>
  <c r="D47" i="41"/>
  <c r="C47" i="41"/>
  <c r="F46" i="41"/>
  <c r="E46" i="41"/>
  <c r="D46" i="41"/>
  <c r="C46" i="41"/>
  <c r="F45" i="41"/>
  <c r="E45" i="41"/>
  <c r="D45" i="41"/>
  <c r="C45" i="41"/>
  <c r="F44" i="41"/>
  <c r="E44" i="41"/>
  <c r="D44" i="41"/>
  <c r="C44" i="41"/>
  <c r="F40" i="41"/>
  <c r="E40" i="41"/>
  <c r="D40" i="41"/>
  <c r="C40" i="41"/>
  <c r="E39" i="41"/>
  <c r="D39" i="41"/>
  <c r="F39" i="41"/>
  <c r="F38" i="41"/>
  <c r="E38" i="41"/>
  <c r="D38" i="41"/>
  <c r="C38" i="41"/>
  <c r="F37" i="41"/>
  <c r="E37" i="41"/>
  <c r="D37" i="41"/>
  <c r="C37" i="41"/>
  <c r="F36" i="41"/>
  <c r="E36" i="41"/>
  <c r="D36" i="41"/>
  <c r="C36" i="41"/>
  <c r="F32" i="41"/>
  <c r="E32" i="41"/>
  <c r="D32" i="41"/>
  <c r="C32" i="41"/>
  <c r="F31" i="41"/>
  <c r="E31" i="41"/>
  <c r="D31" i="41"/>
  <c r="C31" i="41"/>
  <c r="F30" i="41"/>
  <c r="E30" i="41"/>
  <c r="D30" i="41"/>
  <c r="C30" i="41"/>
  <c r="F29" i="41"/>
  <c r="E29" i="41"/>
  <c r="D29" i="41"/>
  <c r="C29" i="41"/>
  <c r="F28" i="41"/>
  <c r="E28" i="41"/>
  <c r="D28" i="41"/>
  <c r="C28" i="41"/>
  <c r="F27" i="41"/>
  <c r="E27" i="41"/>
  <c r="D27" i="41"/>
  <c r="C27" i="41"/>
  <c r="B26" i="41"/>
  <c r="C26" i="41" s="1"/>
  <c r="F25" i="41"/>
  <c r="E25" i="41"/>
  <c r="D25" i="41"/>
  <c r="C25" i="41"/>
  <c r="F24" i="41"/>
  <c r="E24" i="41"/>
  <c r="D24" i="41"/>
  <c r="C24" i="41"/>
  <c r="B23" i="41"/>
  <c r="D23" i="41" s="1"/>
  <c r="F22" i="41"/>
  <c r="E22" i="41"/>
  <c r="D22" i="41"/>
  <c r="C22" i="41"/>
  <c r="F21" i="41"/>
  <c r="E21" i="41"/>
  <c r="D21" i="41"/>
  <c r="C21" i="41"/>
  <c r="F20" i="41"/>
  <c r="E20" i="41"/>
  <c r="D20" i="41"/>
  <c r="C20" i="41"/>
  <c r="F19" i="41"/>
  <c r="E19" i="41"/>
  <c r="D19" i="41"/>
  <c r="C19" i="41"/>
  <c r="F18" i="41"/>
  <c r="E18" i="41"/>
  <c r="D18" i="41"/>
  <c r="C18" i="41"/>
  <c r="F17" i="41"/>
  <c r="E17" i="41"/>
  <c r="D17" i="41"/>
  <c r="C17" i="41"/>
  <c r="F16" i="41"/>
  <c r="E16" i="41"/>
  <c r="D16" i="41"/>
  <c r="C16" i="41"/>
  <c r="F15" i="41"/>
  <c r="E15" i="41"/>
  <c r="D15" i="41"/>
  <c r="C15" i="41"/>
  <c r="F14" i="41"/>
  <c r="E14" i="41"/>
  <c r="D14" i="41"/>
  <c r="C14" i="41"/>
  <c r="F13" i="41"/>
  <c r="E13" i="41"/>
  <c r="D13" i="41"/>
  <c r="C13" i="41"/>
  <c r="F12" i="41"/>
  <c r="E12" i="41"/>
  <c r="D12" i="41"/>
  <c r="C12" i="41"/>
  <c r="F11" i="41"/>
  <c r="E11" i="41"/>
  <c r="D11" i="41"/>
  <c r="C11" i="41"/>
  <c r="B10" i="41"/>
  <c r="E10" i="41" s="1"/>
  <c r="F9" i="41"/>
  <c r="E9" i="41"/>
  <c r="D9" i="41"/>
  <c r="C9" i="41"/>
  <c r="F8" i="41"/>
  <c r="E8" i="41"/>
  <c r="D8" i="41"/>
  <c r="C8" i="41"/>
  <c r="F7" i="41"/>
  <c r="E7" i="41"/>
  <c r="D7" i="41"/>
  <c r="C7" i="41"/>
  <c r="P32" i="40"/>
  <c r="M32" i="40"/>
  <c r="P31" i="40"/>
  <c r="P30" i="40"/>
  <c r="P26" i="40"/>
  <c r="P25" i="40"/>
  <c r="P24" i="40"/>
  <c r="P23" i="40"/>
  <c r="P22" i="40"/>
  <c r="M22" i="40"/>
  <c r="C20" i="40"/>
  <c r="K6" i="40"/>
  <c r="C12" i="40"/>
  <c r="P11" i="40"/>
  <c r="P10" i="40"/>
  <c r="M10" i="40"/>
  <c r="P9" i="40"/>
  <c r="P8" i="40"/>
  <c r="P7" i="40"/>
  <c r="P20" i="40" l="1"/>
  <c r="M20" i="40"/>
  <c r="I6" i="40"/>
  <c r="D10" i="41"/>
  <c r="F10" i="41"/>
  <c r="B5" i="41"/>
  <c r="C10" i="41"/>
  <c r="F11" i="42"/>
  <c r="D5" i="42"/>
  <c r="D11" i="42"/>
  <c r="C7" i="40"/>
  <c r="C40" i="42"/>
  <c r="E40" i="42"/>
  <c r="D27" i="42"/>
  <c r="E26" i="41"/>
  <c r="J6" i="40"/>
  <c r="M6" i="40"/>
  <c r="D6" i="42"/>
  <c r="C11" i="42"/>
  <c r="E27" i="42"/>
  <c r="D40" i="42"/>
  <c r="C47" i="42"/>
  <c r="F27" i="42"/>
  <c r="D47" i="42"/>
  <c r="E11" i="42"/>
  <c r="E47" i="42"/>
  <c r="E23" i="41"/>
  <c r="D26" i="41"/>
  <c r="C39" i="41"/>
  <c r="F23" i="41"/>
  <c r="C23" i="41"/>
  <c r="F26" i="41"/>
  <c r="C6" i="40" l="1"/>
  <c r="F5" i="42"/>
  <c r="C5" i="42"/>
  <c r="E5" i="42"/>
  <c r="D5" i="41"/>
  <c r="C5" i="41"/>
  <c r="F5" i="41"/>
  <c r="E5" i="41"/>
  <c r="L6" i="40" l="1"/>
  <c r="N6" i="40" l="1"/>
  <c r="P6" i="40" l="1"/>
</calcChain>
</file>

<file path=xl/sharedStrings.xml><?xml version="1.0" encoding="utf-8"?>
<sst xmlns="http://schemas.openxmlformats.org/spreadsheetml/2006/main" count="569" uniqueCount="259">
  <si>
    <t>ตัวชี้วัดระดับผลผลิต</t>
  </si>
  <si>
    <t>หน่วยนับ</t>
  </si>
  <si>
    <t>จำนวน</t>
  </si>
  <si>
    <t>รายการ</t>
  </si>
  <si>
    <t>ราคาต่อหน่วย</t>
  </si>
  <si>
    <t>เงินงบประมาณ</t>
  </si>
  <si>
    <t>เงินรายได้</t>
  </si>
  <si>
    <t>สถานภาพ</t>
  </si>
  <si>
    <t>แผน</t>
  </si>
  <si>
    <t>ไตรมาส 1</t>
  </si>
  <si>
    <t>ไตรมาส 2</t>
  </si>
  <si>
    <t>ไตรมาส 3</t>
  </si>
  <si>
    <t>ไตรมาส 4</t>
  </si>
  <si>
    <t>(บาท)</t>
  </si>
  <si>
    <t>ผล</t>
  </si>
  <si>
    <t>ต.ค.</t>
  </si>
  <si>
    <t>พ.ย.</t>
  </si>
  <si>
    <t>ธ.ค.</t>
  </si>
  <si>
    <t xml:space="preserve">ม.ค. 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</si>
  <si>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</si>
  <si>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</si>
  <si>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</si>
  <si>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</si>
  <si>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</si>
  <si>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</si>
  <si>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</si>
  <si>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</si>
  <si>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งบลงทุน</t>
  </si>
  <si>
    <t>ค่าครุภัณฑ์</t>
  </si>
  <si>
    <t>ค่าที่ดินและสิ่งก่อสร้าง</t>
  </si>
  <si>
    <t>ครุภัณฑ์</t>
  </si>
  <si>
    <t>ครุภัณฑ์ที่มีราคาต่อหน่วยต่ำกว่า 1 ล้านบาท</t>
  </si>
  <si>
    <t>1a</t>
  </si>
  <si>
    <t>ลงนามสัญญา</t>
  </si>
  <si>
    <t>การใช้จ่าย</t>
  </si>
  <si>
    <t>งบประมาณ :</t>
  </si>
  <si>
    <t>รวมทั้งสิ้น</t>
  </si>
  <si>
    <t>1. งบบุคลากร</t>
  </si>
  <si>
    <t>1.1 เงินเดือน</t>
  </si>
  <si>
    <t>1.2 ค่าจ้างประจำ</t>
  </si>
  <si>
    <t>1.3 ค่าจ้างชั่วคราว</t>
  </si>
  <si>
    <t>1.4 พนักงานราชการ</t>
  </si>
  <si>
    <t>2. งบดำเนินงาน</t>
  </si>
  <si>
    <t>2.1 ค่าตอบแทน</t>
  </si>
  <si>
    <t xml:space="preserve"> - เงินประจำตำแหน่งผู้บริหาร</t>
  </si>
  <si>
    <t xml:space="preserve"> - ค่าตอบแทนพิเศษข้าราชการที่ได้รับเงินเดือนเต็มขั้น</t>
  </si>
  <si>
    <t xml:space="preserve"> - ค่าตอบแทนพิเศษลูกจ้างประจำที่ได้รับเงินเดือนเต็มขั้น</t>
  </si>
  <si>
    <t xml:space="preserve"> - ค่าตอบแทนอื่น ๆ</t>
  </si>
  <si>
    <t>2.2 ค่าใช้สอย</t>
  </si>
  <si>
    <t xml:space="preserve"> - เงินสมทบกองทุนประกันสังคม</t>
  </si>
  <si>
    <t xml:space="preserve"> - ค่าใช้สอยอื่น ๆ</t>
  </si>
  <si>
    <t>2.3 ค่าวัสดุ</t>
  </si>
  <si>
    <t xml:space="preserve"> - วัสดุการศึกษา</t>
  </si>
  <si>
    <t xml:space="preserve"> - วัสดุอื่น ๆ</t>
  </si>
  <si>
    <t>2.4 ค่าสาธารณูปโภค</t>
  </si>
  <si>
    <t>3. งบลงทุน</t>
  </si>
  <si>
    <t>3.1 ค่าครุภัณฑ์</t>
  </si>
  <si>
    <t>3.2 ค่าที่ดินและสิ่งก่อสร้าง</t>
  </si>
  <si>
    <t>4. งบเงินอุดหนุน</t>
  </si>
  <si>
    <t>1) เงินอุดหนุนเป็นค่าใช้จ่ายบุคลากร (อัตราพนักงาน ม.)</t>
  </si>
  <si>
    <t>3) เงินอุดหนุนทุนผลิตและพัฒนาบุคลากรระดับปริญญาโท-เอก</t>
  </si>
  <si>
    <t>6) เงินอุดหนุนโครงการวิจัยเพื่อสร้างองค์ความรู้</t>
  </si>
  <si>
    <t>7) เงินอุดหนุนโครงการวิจัยเพื่อถ่ายทอดเทคโนโลยี</t>
  </si>
  <si>
    <t>8) เงินอุดหนุนโครงการบริการวิชาการ</t>
  </si>
  <si>
    <t>5. งบรายจ่ายอื่น</t>
  </si>
  <si>
    <t>1) ค่าใช้จ่ายพัฒนาคุณภาพการจัดการศึกษา</t>
  </si>
  <si>
    <t xml:space="preserve">ตัวชี้วัดระดับผลลัพธ์ </t>
  </si>
  <si>
    <t xml:space="preserve">เชิงปริมาณ  :  </t>
  </si>
  <si>
    <t>เชิงปริมาณ :</t>
  </si>
  <si>
    <t xml:space="preserve">เชิงคุณภาพ  :  </t>
  </si>
  <si>
    <t xml:space="preserve">เชิงเวลา  :  </t>
  </si>
  <si>
    <t xml:space="preserve">เชิงต้นทุน  :  </t>
  </si>
  <si>
    <t>เงินรายได้ (คณะ/วิทยาลัย แยกระดับการศึกษา)</t>
  </si>
  <si>
    <t xml:space="preserve">ป.ตรี </t>
  </si>
  <si>
    <t xml:space="preserve"> ป.บัณฑิต</t>
  </si>
  <si>
    <t xml:space="preserve"> ป.โท  </t>
  </si>
  <si>
    <t xml:space="preserve"> ป.เอก  </t>
  </si>
  <si>
    <t>ภาคปกติ</t>
  </si>
  <si>
    <t>ภาคพิเศษ</t>
  </si>
  <si>
    <t>(4)  รวม</t>
  </si>
  <si>
    <t>(5)  รวม</t>
  </si>
  <si>
    <t>(6)  รวม</t>
  </si>
  <si>
    <t>(7)  รวม</t>
  </si>
  <si>
    <t>2) ค่าใช้จ่ายในการจัดการศึกษาขั้นพื้นฐาน</t>
  </si>
  <si>
    <t>งบประมาณรายจ่าย (รวมทั้งสิ้น)</t>
  </si>
  <si>
    <t>ไตรมาส 1 (ต.ค.-ธ.ค.)</t>
  </si>
  <si>
    <t>ไตรมาส 2 (ม.ค.-มี.ค.)</t>
  </si>
  <si>
    <t>ไตรมาส 3 (เม.ย.-มิ.ย.)</t>
  </si>
  <si>
    <t>ไตรมาส 4 (ก.ค.-ก.ย.)</t>
  </si>
  <si>
    <t>1.3 พนักงานราชการ</t>
  </si>
  <si>
    <t>ลำ
ดับ
ที่</t>
  </si>
  <si>
    <t>ผลผลิต / โครงการ / กิจกรรม</t>
  </si>
  <si>
    <t>ตัวชี้วัดเชิงปริมาณ</t>
  </si>
  <si>
    <t>ตัวชี้วัดเชิงคุณภาพ</t>
  </si>
  <si>
    <t>ตัวชี้วัดเชิงเวลา</t>
  </si>
  <si>
    <t xml:space="preserve">ตัวชี้วัดอื่น ๆ (ระบุเพิ่มเติม)
เช่น ผู้เข้าร่วมโครงการอยู่ในกระบวนการของการจัดกิจกรรมครบถ้วน </t>
  </si>
  <si>
    <t>ตัวชี้วัดอื่น ๆ
(ระบุเพิ่มเติม)</t>
  </si>
  <si>
    <t>ผู้รับผิดชอบ/เบอร์โทร</t>
  </si>
  <si>
    <t xml:space="preserve">   จำนวนผู้เข้าร่วม
โครงการ</t>
  </si>
  <si>
    <t xml:space="preserve">ผู้เข้าร่วมโครงการนำความรู้ไปใช้ประโยชน์ </t>
  </si>
  <si>
    <t>โครงการบรรลุผลตามวัตถุประสงค์ของโครงการ</t>
  </si>
  <si>
    <t>ความพึงพอใจของผู้เข้าร่วมโครงการในกระบวนการให้บริการ</t>
  </si>
  <si>
    <t xml:space="preserve">ความพึงพอใจของผู้เข้าร่วมโครงการต่อประโยชน์ที่ได้รับ </t>
  </si>
  <si>
    <t>โครงการ/กิจกรรมที่แล้วเสร็จตามระยะเวลาที่กำหนด</t>
  </si>
  <si>
    <t>(คน)</t>
  </si>
  <si>
    <t xml:space="preserve">(ร้อยละ 82) </t>
  </si>
  <si>
    <t>(ร้อยละ 82)</t>
  </si>
  <si>
    <t>(ร้อยละ 90 )</t>
  </si>
  <si>
    <t>(ร้อยละ 80)</t>
  </si>
  <si>
    <t>แผ่นดิน</t>
  </si>
  <si>
    <t>ประเภทโครงการ</t>
  </si>
  <si>
    <t>สถานที่
ดำเนินโครงการ</t>
  </si>
  <si>
    <t>ผู้เข้าร่วมโครงการอยู่ในกระบวนการของการจัดกิจกรรมครบถ้วน</t>
  </si>
  <si>
    <t xml:space="preserve">(ร้อยละ 80) </t>
  </si>
  <si>
    <t>งบประมาณ
เงินรายได้</t>
  </si>
  <si>
    <t>งบประมาณรายจ่ายประจำปี</t>
  </si>
  <si>
    <t>สถานที่
ดำเนิน
โครงการ</t>
  </si>
  <si>
    <t>(ร้อยละ 85)</t>
  </si>
  <si>
    <t>ระบุ
วัน เดือน ปี 
ที่จะดำเนินโครงการ</t>
  </si>
  <si>
    <t>4.1 เงินอุดหนุนทั่วไป</t>
  </si>
  <si>
    <t>5) เงิดอุดหนุนค่าสมาชิก</t>
  </si>
  <si>
    <t>9) เงินอุดหนุนเป็นค่าใช้จ่ายโครงการพระราชทานความช่วยเหลือ
ด้านการศึกษาแก่ประเทศในภูมิภาคอาเซียน</t>
  </si>
  <si>
    <t>2) ค่าใช้จ่ายพัฒนานักวิจัย</t>
  </si>
  <si>
    <t>3) ค่าใช้จ่ายโครงการศิลปวัฒนธรรม</t>
  </si>
  <si>
    <t>4) โครงการพัฒนาการจัดการศึกษาตามยุทธศาสตร์การพัฒนามหาวิทยาลัยเทคโนโลยี
ราชมงคลธัญบุรี ด้านวิทยาศาสตร์และเทคโนโลยี</t>
  </si>
  <si>
    <t>5) โครงการพัฒนาศักยภาพบุคลากรและนักศึกษาเพื่อการแข่งขันและรองรับการเป็นประชาคมอาเซียนและประชาคมโลก</t>
  </si>
  <si>
    <t>4) เงินอุดหนุนทุนผลิตและพัฒนาบุคลากรระดับปริญญาโท-เอก ในและต่างประเทศ</t>
  </si>
  <si>
    <t>(2)
งบประมาณรายจ่าย</t>
  </si>
  <si>
    <t>ยุทธศาสตร์การจัดสรรงบประมาณ :  การขยายโอกาสและพัฒนาการศึกษา</t>
  </si>
  <si>
    <t>แผนงบประมาณ :    สร้างและกระจายโอกาสทางการศึกษาให้ทั่วถึงและเป็นธรรม</t>
  </si>
  <si>
    <t>เป้าหมายการให้บริการกระทรวง :   กำลังคนระดับกลางและระดับสูงมีคุณภาพมาตรฐานสามารถแข่งขันในระดับสากล</t>
  </si>
  <si>
    <t>ผลผลิต/โครงการ :  1.  ผลผลิต ผู้สำเร็จการศึกษาด้านวิทยาศาสตร์และเทคโนโลยี</t>
  </si>
  <si>
    <t xml:space="preserve"> - ผู้สำเร็จการศึกษาที่ได้งานทำตรงสาขา</t>
  </si>
  <si>
    <t xml:space="preserve"> - ความพึงพอใจของนายจ้างที่มีต่อผู้สำเร็จการศึกษา</t>
  </si>
  <si>
    <t xml:space="preserve"> - ผู้สำเร็จการศึกษาที่ได้งานทำ ศึกษาต่อ หรือประกอบอาชีพอิสระ</t>
  </si>
  <si>
    <t>ภายในระยะเวลา 1 ปี</t>
  </si>
  <si>
    <t>ร้อยละ</t>
  </si>
  <si>
    <t xml:space="preserve"> - จำนวนผู้สำเร็จการศึกษา</t>
  </si>
  <si>
    <t xml:space="preserve"> - จำนวนนักศึกษาที่เข้าใหม่</t>
  </si>
  <si>
    <t xml:space="preserve"> - จำนวนนักศึกษาที่คงอยู่</t>
  </si>
  <si>
    <t>ผู้สำเร็จการศึกษาจบการศึกษาตามมาตรฐานหลักสูตร</t>
  </si>
  <si>
    <t>ผู้สำเร็จการศึกษาจบการศึกษาตามหลักสูตรภายในระยะเวลาที่กำหนด</t>
  </si>
  <si>
    <t>ค่าใช้จ่ายการผลิตตามงบประมาณที่ได้รับจัดสรร</t>
  </si>
  <si>
    <t>กิจกรรม :  การจัดการเรียนการสอนด้านวิทยาศาสตร์และเทคโนโลยี</t>
  </si>
  <si>
    <t>ชุด</t>
  </si>
  <si>
    <t>คณะครุศาสตร์อุตสาหกรรม</t>
  </si>
  <si>
    <t>งบรายจ่ายอื่น : ผลผลิต ผู้สำเร็จการศึกษาด้านวิทยาศาสตร์และเทคโนโลยี</t>
  </si>
  <si>
    <t>โครงการพัฒนาบุคลากรคณะครุศาสตร์อุตสาหกรรม</t>
  </si>
  <si>
    <t>การพัฒนาหลักสูตร</t>
  </si>
  <si>
    <t>บาท</t>
  </si>
  <si>
    <t>คน</t>
  </si>
  <si>
    <t>เป้าประสงค์ / เป้าหมายการให้บริการ มทร.ธัญบุรี :   บัณฑิตมีความรู้ความสามารถสอดคล้องกับอัตลักษณ์ “บัณฑิตนักปฏิบัติมืออาชีพ” และมีคุณภาพตามคุณลักษณะ</t>
  </si>
  <si>
    <t>บัณฑิตที่พึงประสงค์</t>
  </si>
  <si>
    <t xml:space="preserve">บัณฑิตที่พึงประสงค์ </t>
  </si>
  <si>
    <t>โครงการแลกเปลี่ยนองค์ความรู้ร่วมกับ
สถานประกอบการ</t>
  </si>
  <si>
    <t>โครงการฝึกอบรมเพื่อเตรียมความพร้อมจัดตั้ง
ศูนย์ฝึกอบรมทางเทคนิคศึกษาและเทคโนโลยี</t>
  </si>
  <si>
    <t>โครงการอบรมอาจารย์นิเทศก์ และครูพี่เลี้ยง
นักศึกษาหลักสูตรประกาศนียบัตรบัณฑิต
สาขาวิชาชีพครู</t>
  </si>
  <si>
    <t>พัฒนานักศึกษา</t>
  </si>
  <si>
    <t>โครงการแข่งขันกีฬาสี่เทียนเกมส์ ครั้งที่ 27</t>
  </si>
  <si>
    <t>พัฒนาระบบบริหารจัดการ</t>
  </si>
  <si>
    <t>โครงการพัฒนาสภาพแวดล้อม เพื่อการสงเสริมการเรียนรู้</t>
  </si>
  <si>
    <t>พัฒนางานประกันคุณภาพการศึกษา</t>
  </si>
  <si>
    <t xml:space="preserve">โครงการเพิ่มประสิทธิภาพและมาตรฐานการประกันคุณภาพการศึกษาของคณะครุศาสตร์อุตสาหกรรม </t>
  </si>
  <si>
    <t xml:space="preserve">โครงการสัมมนาการเตรียมความพร้อมการ
บริหารจัดการศึกษาหลักสูตรศึกษาศาสตร
มหาบัณฑิตศึกษาประจำปีการศึกษา 2558  
ให้สอดคล้องกับการประกันคุณภาพการศึกษา
</t>
  </si>
  <si>
    <t>พัฒนากระบวนการเรียนการสอน</t>
  </si>
  <si>
    <t>คณะครุศาสาตร์
อุตสาหกรรม</t>
  </si>
  <si>
    <t>คณะครุศาสตร์
อุตสาหกรรม</t>
  </si>
  <si>
    <t>สนามกีฬากลาง
มหาวิทยาลัยเทคโนโลยี
ราชมงคลธัญบุรี</t>
  </si>
  <si>
    <t>24-31 ม.ค.-59</t>
  </si>
  <si>
    <t>1-2 ธ.ค.-58</t>
  </si>
  <si>
    <t xml:space="preserve">19-20 พ.ย.-58
30-31 พ.ค.-59 </t>
  </si>
  <si>
    <t xml:space="preserve"> - คณะครุศาสตร์
อุตสาหกรรม
 - ภูเขางาม  พาโนรามา
 รีสอร์ท จังหวัดนครนายก</t>
  </si>
  <si>
    <t>15 ม.ค. - 
15 มี.ค. 59</t>
  </si>
  <si>
    <t>10) เงินอุดหนุนค่าใช้จ่ายอนุรักษ์พันธุกรรมพืชอันเนื่องมาจากพระราชดำริสนองพระราชดำริ</t>
  </si>
  <si>
    <t>11) เงินอุดหนุนค่าปฐมนิเทศและค่าบำรุงห้องสมุด</t>
  </si>
  <si>
    <t>4) โครงการพัฒนาการจัดการศึกษาตามยุทธศาสตร์การพัฒนามหาวิทยาลัยเทคโนโลยีราชมงคลธัญบุรี ด้านวิทยาศาสตร์และเทคโนโลยี</t>
  </si>
  <si>
    <t>6) ค่าใช้จ่ายในการนำเสนอผลงานวิชาการ และผลงานวิจัยในต่างประเทศ</t>
  </si>
  <si>
    <t>6. งบบริหารจัดการสมทบมหาวิทยาลัย ฯ</t>
  </si>
  <si>
    <t>1) สมทบกองทุนพัฒนาบุคลากร</t>
  </si>
  <si>
    <t>2) สมทบกองทุนพัฒนานักศึกษา</t>
  </si>
  <si>
    <t>3) สมทบกองทุนส่งเสริมงานวิจัย</t>
  </si>
  <si>
    <t>4) ค่าธรรมเนียมในระบบเหมาจ่ายที่จัดสรรไว้ส่วนกลางมหาวิทยายลัย</t>
  </si>
  <si>
    <t>5) สมทบค่าสาธารณูปโภค</t>
  </si>
  <si>
    <t>6) เงินรายได้สบทบมหาวิทยาลัย</t>
  </si>
  <si>
    <t>7. เงินรับฝาก</t>
  </si>
  <si>
    <t>1) ค่าใช้จ่ายในการปฐมนิเทศนักศึกษาใหม่</t>
  </si>
  <si>
    <t>(1) = (2)+(3))
รวม
งบประมาณ</t>
  </si>
  <si>
    <t>(3) = (4)+(5)+(6)+(7)
รวมงบประมาณเงินรายได้</t>
  </si>
  <si>
    <r>
      <t>แผนการใช้จ่าย</t>
    </r>
    <r>
      <rPr>
        <b/>
        <i/>
        <u/>
        <sz val="28"/>
        <rFont val="TH SarabunPSK"/>
        <family val="2"/>
      </rPr>
      <t>งบประมาณรายจ่ายประจำปี</t>
    </r>
    <r>
      <rPr>
        <b/>
        <sz val="28"/>
        <rFont val="TH SarabunPSK"/>
        <family val="2"/>
      </rPr>
      <t xml:space="preserve">  จำแนกตามไตรมาส และงบรายจ่าย ประจำปีงบประมาณ พ.ศ.2559</t>
    </r>
  </si>
  <si>
    <r>
      <t>แผนการใช้จ่าย</t>
    </r>
    <r>
      <rPr>
        <b/>
        <i/>
        <u/>
        <sz val="28"/>
        <rFont val="TH SarabunPSK"/>
        <family val="2"/>
      </rPr>
      <t>งบประมาณเงินรายได้ประจำปี</t>
    </r>
    <r>
      <rPr>
        <b/>
        <sz val="28"/>
        <rFont val="TH SarabunPSK"/>
        <family val="2"/>
      </rPr>
      <t xml:space="preserve">  จำแนกตามไตรมาส และงบรายจ่าย ประจำปีงบประมาณ พ.ศ.2559</t>
    </r>
  </si>
  <si>
    <t>งบประมาณเงินรายได้ (รวมทั้งสิ้น)</t>
  </si>
  <si>
    <t>6) ค่าใช้จ่ายในการนเสนอผลงานวิชาการ และผลงานวิจัยในต่างประเทศ</t>
  </si>
  <si>
    <t>1.ครุภัณฑ์การพัฒนาห้องปฏิบัติการสอนด้านเทคนิคศึกษา</t>
  </si>
  <si>
    <t>-</t>
  </si>
  <si>
    <t>3. ครุภัณฑ์ระบบควบคุมหุ่นยนต์</t>
  </si>
  <si>
    <t>4. ครุภัณฑ์ชุดปฏิบัติการเพื่อเพิ่มสมรรถนะด้านเทคนิคยานยนต์</t>
  </si>
  <si>
    <t>5. ครุภัณฑ์ชุดทดสอบวัสดุการทาง</t>
  </si>
  <si>
    <t>6. ชุดสร้างสื่อมัลติมีเดียเพื่อการผลิตบนโมบาย</t>
  </si>
  <si>
    <t>9. ชุดโต๊ะประชุมสำหรับสำนักงานคณบดี</t>
  </si>
  <si>
    <t>10. ชุดเครื่องเสียงห้องประชุม</t>
  </si>
  <si>
    <t>11. ครุภัณฑ์รองรับการบริหารจัดการ</t>
  </si>
  <si>
    <t>แผนการปฏิบัติงานและแผนการใช้จ่ายงบประมาณรายจ่ายประจำปี 2559 (โครงการงบประมาณรายจ่ายประจำปี)</t>
  </si>
  <si>
    <t>1 ต.ค. -31 ธ.ค. 58</t>
  </si>
  <si>
    <t>1 ม.ค. -31 มี.ค. 59</t>
  </si>
  <si>
    <t>1 เม.ย.- 30 มิ.ย. 59</t>
  </si>
  <si>
    <t>1 ก.ค. - 30 ก.ย. 59</t>
  </si>
  <si>
    <t>งบรายจ่ายอื่น : ผลผลิตผลวิทยาศาสตร์และเทคโนโลยี</t>
  </si>
  <si>
    <t>โครงการการพัฒนาหลักสูตรศึกษาศาสตรบัณฑิต สาขาวิชาเทคโนโลยีและสื่อสารการศึกษา (หลักสูตรปรับปรุง พ.ศ.2555)</t>
  </si>
  <si>
    <t>พัฒนาบุคลากร</t>
  </si>
  <si>
    <t>แผนการปฏิบัติงานและแผนการใช้จ่ายงบประมาณเงินรายได้ประจำปี 2559 (โครงการ)</t>
  </si>
  <si>
    <t>การพัฒนานักศึกษา</t>
  </si>
  <si>
    <t>ฝึกอบรมเชิงปฏิบัติการรูปแบบการจัดการเรียนการสอนเทคโนโลยีที่เน้นการฝึกปฏิบัติ</t>
  </si>
  <si>
    <t>โครงการพัฒนาศักยภาพการจัดการศึกษาตาม
ตัวชี้วัด ประกันคุณภาพการศึกษาระดับ
บัณฑิตศึกษา หลักสูตรศึกษาศาสตรมหาบัณฑิต สาขาการบริหารการศึกษา</t>
  </si>
  <si>
    <t>ดร.เดชฤทธิ์ มณีธรรม
025494755</t>
  </si>
  <si>
    <t>นายยงยุทธ ศรีแสงอ่อน
025493216</t>
  </si>
  <si>
    <t>รศ.ดร.คำรณ สิรธนกุล
025494724</t>
  </si>
  <si>
    <t>รศ.ดร.คำรณ สิรธนกุล
025494725</t>
  </si>
  <si>
    <t>ผศ.ดร.รัฐพล จินะวงศ์
025494712</t>
  </si>
  <si>
    <t>ผศ.อานนท์ นิยมผล
025494703</t>
  </si>
  <si>
    <t>นางอุไร จุ้ยกำจร
025494712</t>
  </si>
  <si>
    <t>รศ.ดร.คำรณ สิรธนกุล
025494726</t>
  </si>
  <si>
    <t>ป.วิชาชีพครู 0245493207</t>
  </si>
  <si>
    <t>ป.วิชาชีพครู 0245493208</t>
  </si>
  <si>
    <t>ฝ่ายพัฒนา
นักศึกษา
025494732</t>
  </si>
  <si>
    <t>ฝ่ายพัฒนา
นักศึกษา
025494733</t>
  </si>
  <si>
    <t>การแข่งขันวิชาการ “RMUTT Teaching Academy2015”</t>
  </si>
  <si>
    <t>งานบัณฑิตศึกษา
025493209</t>
  </si>
  <si>
    <t>สาขาบริหาร
การศึกษา
025493207</t>
  </si>
  <si>
    <t>3.15  แผนการปฏิบัติงานและการใช้จ่ายงบประมาณ ประจำปีงบประมาณ พ.ศ.2559   คณะครุศาสตร์อุตสาหกรรม</t>
  </si>
  <si>
    <t xml:space="preserve">เป้าประสงค์ / เป้าหมายการให้บริการหน่วยงาน :  บัณฑิตมีความรู้ความสามารถสอดคล้องกับอัตลักษณ์ “บัณฑิตนักปฏิบัติมืออาชีพทางการศึกษา” และมีคุณภาพตามคุณลักษณะ                                                                      </t>
  </si>
  <si>
    <t>โครงการกีฬาบัวน้ำเงินเกมส์</t>
  </si>
  <si>
    <t>โครงการเตรียมความพร้อมในการตรวจประเมินสภาพจริง หลักสูตรประกาศนียบัตรบัณฑิต
สาขาวิชาชีพครู</t>
  </si>
  <si>
    <t>โครงการวิเคราะห์และรายงานเพื่อประเมินหลักสูตรปรัชญาดุษฏีบัณฑิต สาขาวิชาเทคนิคศึกษา</t>
  </si>
  <si>
    <t>ดร.อร่ามศรี  อาภาอดุล
025494734</t>
  </si>
  <si>
    <t>โครงการพัฒนาทีมหุ่นยนต์ เพื่อเข้าร่วมการแข่งขันหุ่นยนต์ ABU 2016</t>
  </si>
  <si>
    <t xml:space="preserve"> มิ.ย. 59</t>
  </si>
  <si>
    <t xml:space="preserve"> ก.พ. 59</t>
  </si>
  <si>
    <t xml:space="preserve"> มี.ค 59</t>
  </si>
  <si>
    <t xml:space="preserve"> ธ.ค 58</t>
  </si>
  <si>
    <t>2. ครุภัณฑ์ชุดฝึกปฏิบัติการผลิตสื่อประสม</t>
  </si>
  <si>
    <t>สื่อเสียงประกอบการศึกษา</t>
  </si>
  <si>
    <t>โครงการพัฒนาหลักสูตรวิศวกรรมศาสตรบัณฑิต   สาขาวิชาเมคคาทรอนิกส์    (หลักสูตรปรับปรุง พ.ศ.2555)</t>
  </si>
  <si>
    <t>โครงการส่งเสริมกิจกรรมพัฒนานักศึกษาตามแนวนโยบายสถานศึกษา 3D</t>
  </si>
  <si>
    <t>พ.ค.59</t>
  </si>
  <si>
    <t>ผศ.ทศพร  แสงสว่าง
025494731</t>
  </si>
  <si>
    <t>โครงการพัฒนาบุคลากรโรงเรียนสาธิตนวัตกรรม</t>
  </si>
  <si>
    <t>ดร.รสริน  เจิมไธสง
025494759</t>
  </si>
  <si>
    <t>9) เงินอุดหนุนเป็นค่าใช้จ่ายโครงการพระราชทานความช่วยเหลือด้านการศึกษาแก่ประเทศในภูมิภาคอาเซียน</t>
  </si>
  <si>
    <t>นางบรรเลง  สระมูล
025494752</t>
  </si>
  <si>
    <t>นางบรรเลง  สระมูล
025494753</t>
  </si>
  <si>
    <t>นางบรรเลง  สระมูล
025494754</t>
  </si>
  <si>
    <t>นางบรรเลง  สระมูล
025494755</t>
  </si>
  <si>
    <t xml:space="preserve">โครงการปฐมนิเทศนักศึกษาฝึกประสบการณ์วิชาชีพครู </t>
  </si>
  <si>
    <t>โครงการสัมมนานักศึกษาฝึกประสบการณ์วิชาชีพครูระหว่างภาคการศึกษา</t>
  </si>
  <si>
    <t>โครงการสัมมนานักศึกษาฝึกประสบการณ์วิชาชีพครูหลังสิ้นสุดภาคการศึกษา</t>
  </si>
  <si>
    <t>โครงการปัจฉิมนิเทศนักศึกษาฝึกประสบการณ์วิชาชีพครูหลังสิ้นสุดภาคการศึกษา</t>
  </si>
  <si>
    <t xml:space="preserve"> ก.ย. 59</t>
  </si>
  <si>
    <t xml:space="preserve"> ก.ค.58</t>
  </si>
  <si>
    <t xml:space="preserve"> ต.ค.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</si>
</sst>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-* #,##0.0000_-;\-* #,##0.0000_-;_-* &quot;-&quot;??_-;_-@_-"/>
    <numFmt numFmtId="190" formatCode="_-* #,##0.0000_-;\-#,##0_-;_-* &quot;-  &quot;_-;_-@_-"/>
    <numFmt numFmtId="191" formatCode="#,##0.000"/>
    <numFmt numFmtId="192" formatCode="_(* #,##0_);_(* \(#,##0\);_(* &quot;-&quot;??_);_(@_)"/>
    <numFmt numFmtId="193" formatCode="_(* #,##0.0000_);_(* \(#,##0.0000\);_(* &quot;-&quot;??_);_(@_)"/>
    <numFmt numFmtId="194" formatCode="0.0000"/>
    <numFmt numFmtId="195" formatCode="[$-187041E]d\ mmm\ yy;@"/>
    <numFmt numFmtId="196" formatCode="_-* #,##0.000_-;\-#,##0_-;_-* &quot;-  &quot;_-;_-@_-"/>
    <numFmt numFmtId="197" formatCode="_-* #,##0.000_-;\-* #,##0.000_-;_-* &quot;-&quot;??_-;_-@_-"/>
  </numFmts>
  <fonts count="84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4"/>
      <name val="Cordia New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0"/>
      <name val="Angsana  UPC"/>
    </font>
    <font>
      <u/>
      <sz val="14"/>
      <color indexed="12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0"/>
      <name val="Arial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4"/>
      <name val="TH SarabunPSK"/>
      <family val="2"/>
    </font>
    <font>
      <sz val="10"/>
      <name val="TH SarabunPSK"/>
      <family val="2"/>
    </font>
    <font>
      <sz val="10"/>
      <name val="Arial"/>
      <family val="2"/>
    </font>
    <font>
      <sz val="18"/>
      <name val="TH SarabunPSK"/>
      <family val="2"/>
    </font>
    <font>
      <b/>
      <u/>
      <sz val="18"/>
      <name val="TH SarabunPSK"/>
      <family val="2"/>
    </font>
    <font>
      <sz val="18"/>
      <color theme="1"/>
      <name val="TH SarabunPSK"/>
      <family val="2"/>
    </font>
    <font>
      <sz val="18"/>
      <name val="AngsanaUPC"/>
      <family val="1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22"/>
      <name val="TH SarabunPSK"/>
      <family val="2"/>
    </font>
    <font>
      <b/>
      <u/>
      <sz val="16"/>
      <name val="TH SarabunPSK"/>
      <family val="2"/>
    </font>
    <font>
      <sz val="2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25"/>
      <name val="TH SarabunPSK"/>
      <family val="2"/>
    </font>
    <font>
      <sz val="26"/>
      <name val="TH SarabunPSK"/>
      <family val="2"/>
    </font>
    <font>
      <b/>
      <sz val="10"/>
      <name val="TH SarabunPSK"/>
      <family val="2"/>
    </font>
    <font>
      <b/>
      <sz val="24"/>
      <name val="TH SarabunPSK"/>
      <family val="2"/>
    </font>
    <font>
      <b/>
      <i/>
      <sz val="26"/>
      <name val="TH SarabunPSK"/>
      <family val="2"/>
    </font>
    <font>
      <b/>
      <i/>
      <sz val="24"/>
      <name val="TH SarabunPSK"/>
      <family val="2"/>
    </font>
    <font>
      <b/>
      <sz val="26"/>
      <name val="TH SarabunPSK"/>
      <family val="2"/>
    </font>
    <font>
      <b/>
      <sz val="22"/>
      <name val="TH SarabunPSK"/>
      <family val="2"/>
    </font>
    <font>
      <sz val="25"/>
      <name val="TH SarabunPSK"/>
      <family val="2"/>
    </font>
    <font>
      <b/>
      <sz val="14"/>
      <name val="TH SarabunPSK"/>
      <family val="2"/>
    </font>
    <font>
      <b/>
      <u/>
      <sz val="20"/>
      <name val="TH SarabunPSK"/>
      <family val="2"/>
    </font>
    <font>
      <sz val="20"/>
      <color theme="1"/>
      <name val="TH SarabunPSK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28"/>
      <name val="TH SarabunPSK"/>
      <family val="2"/>
    </font>
    <font>
      <sz val="16"/>
      <color theme="1"/>
      <name val="TH SarabunPSK"/>
      <family val="2"/>
    </font>
    <font>
      <b/>
      <i/>
      <u/>
      <sz val="28"/>
      <name val="TH SarabunPSK"/>
      <family val="2"/>
    </font>
    <font>
      <b/>
      <u val="double"/>
      <sz val="18"/>
      <name val="TH SarabunPSK"/>
      <family val="2"/>
    </font>
    <font>
      <u/>
      <sz val="20"/>
      <name val="TH SarabunPSK"/>
      <family val="2"/>
    </font>
    <font>
      <b/>
      <u/>
      <sz val="20"/>
      <color rgb="FF0000FF"/>
      <name val="TH SarabunPSK"/>
      <family val="2"/>
    </font>
    <font>
      <b/>
      <u/>
      <sz val="20"/>
      <color theme="1"/>
      <name val="TH SarabunPSK"/>
      <family val="2"/>
    </font>
    <font>
      <b/>
      <u val="double"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rgb="FFCCECFF"/>
        </stop>
      </gradientFill>
    </fill>
    <fill>
      <patternFill patternType="solid">
        <fgColor rgb="FFFFCC99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2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21" fillId="0" borderId="0"/>
    <xf numFmtId="0" fontId="23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8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7" borderId="0" applyNumberFormat="0" applyBorder="0" applyAlignment="0" applyProtection="0"/>
    <xf numFmtId="0" fontId="22" fillId="9" borderId="0" applyNumberFormat="0" applyBorder="0" applyAlignment="0" applyProtection="0"/>
    <xf numFmtId="0" fontId="22" fillId="23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23" borderId="0" applyNumberFormat="0" applyBorder="0" applyAlignment="0" applyProtection="0"/>
    <xf numFmtId="0" fontId="22" fillId="20" borderId="0" applyNumberFormat="0" applyBorder="0" applyAlignment="0" applyProtection="0"/>
    <xf numFmtId="0" fontId="22" fillId="9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8" borderId="0" applyNumberFormat="0" applyBorder="0" applyAlignment="0" applyProtection="0"/>
    <xf numFmtId="0" fontId="22" fillId="22" borderId="0" applyNumberFormat="0" applyBorder="0" applyAlignment="0" applyProtection="0"/>
    <xf numFmtId="0" fontId="39" fillId="14" borderId="0" applyNumberFormat="0" applyBorder="0" applyAlignment="0" applyProtection="0"/>
    <xf numFmtId="0" fontId="39" fillId="9" borderId="0" applyNumberFormat="0" applyBorder="0" applyAlignment="0" applyProtection="0"/>
    <xf numFmtId="0" fontId="39" fillId="22" borderId="0" applyNumberFormat="0" applyBorder="0" applyAlignment="0" applyProtection="0"/>
    <xf numFmtId="0" fontId="39" fillId="20" borderId="0" applyNumberFormat="0" applyBorder="0" applyAlignment="0" applyProtection="0"/>
    <xf numFmtId="0" fontId="39" fillId="14" borderId="0" applyNumberFormat="0" applyBorder="0" applyAlignment="0" applyProtection="0"/>
    <xf numFmtId="0" fontId="39" fillId="9" borderId="0" applyNumberFormat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40" fillId="27" borderId="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21" borderId="2" applyNumberFormat="0" applyAlignment="0" applyProtection="0"/>
    <xf numFmtId="0" fontId="45" fillId="0" borderId="6" applyNumberFormat="0" applyFill="0" applyAlignment="0" applyProtection="0"/>
    <xf numFmtId="0" fontId="46" fillId="4" borderId="0" applyNumberFormat="0" applyBorder="0" applyAlignment="0" applyProtection="0"/>
    <xf numFmtId="0" fontId="2" fillId="0" borderId="0"/>
    <xf numFmtId="0" fontId="16" fillId="0" borderId="0"/>
    <xf numFmtId="0" fontId="47" fillId="22" borderId="1" applyNumberFormat="0" applyAlignment="0" applyProtection="0"/>
    <xf numFmtId="0" fontId="48" fillId="22" borderId="0" applyNumberFormat="0" applyBorder="0" applyAlignment="0" applyProtection="0"/>
    <xf numFmtId="0" fontId="49" fillId="0" borderId="43" applyNumberFormat="0" applyFill="0" applyAlignment="0" applyProtection="0"/>
    <xf numFmtId="0" fontId="50" fillId="3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51" fillId="27" borderId="8" applyNumberFormat="0" applyAlignment="0" applyProtection="0"/>
    <xf numFmtId="0" fontId="16" fillId="23" borderId="7" applyNumberFormat="0" applyFont="0" applyAlignment="0" applyProtection="0"/>
    <xf numFmtId="0" fontId="52" fillId="0" borderId="44" applyNumberFormat="0" applyFill="0" applyAlignment="0" applyProtection="0"/>
    <xf numFmtId="0" fontId="53" fillId="0" borderId="4" applyNumberFormat="0" applyFill="0" applyAlignment="0" applyProtection="0"/>
    <xf numFmtId="0" fontId="54" fillId="0" borderId="45" applyNumberFormat="0" applyFill="0" applyAlignment="0" applyProtection="0"/>
    <xf numFmtId="0" fontId="54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2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50" fillId="3" borderId="0" applyNumberFormat="0" applyBorder="0" applyAlignment="0" applyProtection="0"/>
    <xf numFmtId="0" fontId="40" fillId="20" borderId="1" applyNumberFormat="0" applyAlignment="0" applyProtection="0"/>
    <xf numFmtId="0" fontId="44" fillId="21" borderId="2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72" fillId="0" borderId="3" applyNumberFormat="0" applyFill="0" applyAlignment="0" applyProtection="0"/>
    <xf numFmtId="0" fontId="73" fillId="0" borderId="4" applyNumberFormat="0" applyFill="0" applyAlignment="0" applyProtection="0"/>
    <xf numFmtId="0" fontId="74" fillId="0" borderId="5" applyNumberFormat="0" applyFill="0" applyAlignment="0" applyProtection="0"/>
    <xf numFmtId="0" fontId="74" fillId="0" borderId="0" applyNumberFormat="0" applyFill="0" applyBorder="0" applyAlignment="0" applyProtection="0"/>
    <xf numFmtId="0" fontId="47" fillId="7" borderId="1" applyNumberFormat="0" applyAlignment="0" applyProtection="0"/>
    <xf numFmtId="0" fontId="45" fillId="0" borderId="6" applyNumberFormat="0" applyFill="0" applyAlignment="0" applyProtection="0"/>
    <xf numFmtId="0" fontId="48" fillId="22" borderId="0" applyNumberFormat="0" applyBorder="0" applyAlignment="0" applyProtection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23" borderId="7" applyNumberFormat="0" applyFont="0" applyAlignment="0" applyProtection="0"/>
    <xf numFmtId="0" fontId="51" fillId="20" borderId="8" applyNumberFormat="0" applyAlignment="0" applyProtection="0"/>
    <xf numFmtId="0" fontId="75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0" fillId="20" borderId="1" applyNumberFormat="0" applyAlignment="0" applyProtection="0"/>
    <xf numFmtId="43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" fillId="0" borderId="0"/>
    <xf numFmtId="0" fontId="47" fillId="7" borderId="1" applyNumberFormat="0" applyAlignment="0" applyProtection="0"/>
    <xf numFmtId="0" fontId="49" fillId="0" borderId="9" applyNumberFormat="0" applyFill="0" applyAlignment="0" applyProtection="0"/>
    <xf numFmtId="0" fontId="39" fillId="16" borderId="0" applyNumberFormat="0" applyBorder="0" applyAlignment="0" applyProtection="0"/>
    <xf numFmtId="0" fontId="39" fillId="13" borderId="0" applyNumberFormat="0" applyBorder="0" applyAlignment="0" applyProtection="0"/>
    <xf numFmtId="0" fontId="51" fillId="20" borderId="8" applyNumberFormat="0" applyAlignment="0" applyProtection="0"/>
    <xf numFmtId="0" fontId="72" fillId="0" borderId="3" applyNumberFormat="0" applyFill="0" applyAlignment="0" applyProtection="0"/>
    <xf numFmtId="0" fontId="73" fillId="0" borderId="4" applyNumberFormat="0" applyFill="0" applyAlignment="0" applyProtection="0"/>
    <xf numFmtId="0" fontId="74" fillId="0" borderId="5" applyNumberFormat="0" applyFill="0" applyAlignment="0" applyProtection="0"/>
    <xf numFmtId="0" fontId="74" fillId="0" borderId="0" applyNumberFormat="0" applyFill="0" applyBorder="0" applyAlignment="0" applyProtection="0"/>
    <xf numFmtId="0" fontId="23" fillId="0" borderId="0"/>
    <xf numFmtId="0" fontId="1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6" fillId="0" borderId="0"/>
  </cellStyleXfs>
  <cellXfs count="538">
    <xf numFmtId="0" fontId="0" fillId="0" borderId="0" xfId="0"/>
    <xf numFmtId="0" fontId="32" fillId="0" borderId="0" xfId="0" applyFont="1"/>
    <xf numFmtId="49" fontId="28" fillId="0" borderId="14" xfId="77" applyNumberFormat="1" applyFont="1" applyBorder="1" applyAlignment="1">
      <alignment horizontal="center" vertical="top"/>
    </xf>
    <xf numFmtId="0" fontId="28" fillId="0" borderId="14" xfId="77" applyFont="1" applyBorder="1" applyAlignment="1">
      <alignment horizontal="center"/>
    </xf>
    <xf numFmtId="0" fontId="35" fillId="0" borderId="0" xfId="77" applyFont="1"/>
    <xf numFmtId="0" fontId="35" fillId="0" borderId="0" xfId="77" applyFont="1" applyAlignment="1">
      <alignment vertical="top" wrapText="1"/>
    </xf>
    <xf numFmtId="49" fontId="28" fillId="0" borderId="13" xfId="77" applyNumberFormat="1" applyFont="1" applyBorder="1" applyAlignment="1">
      <alignment horizontal="center" vertical="top"/>
    </xf>
    <xf numFmtId="0" fontId="28" fillId="0" borderId="13" xfId="77" applyFont="1" applyBorder="1" applyAlignment="1">
      <alignment horizontal="center"/>
    </xf>
    <xf numFmtId="0" fontId="28" fillId="0" borderId="15" xfId="77" applyFont="1" applyBorder="1" applyAlignment="1">
      <alignment horizontal="center" vertical="top" wrapText="1"/>
    </xf>
    <xf numFmtId="0" fontId="36" fillId="0" borderId="34" xfId="77" applyFont="1" applyBorder="1" applyAlignment="1">
      <alignment horizontal="left" indent="2"/>
    </xf>
    <xf numFmtId="0" fontId="36" fillId="0" borderId="35" xfId="77" applyFont="1" applyBorder="1" applyAlignment="1">
      <alignment horizontal="left" indent="2"/>
    </xf>
    <xf numFmtId="188" fontId="28" fillId="0" borderId="35" xfId="78" applyNumberFormat="1" applyFont="1" applyBorder="1" applyAlignment="1">
      <alignment horizontal="center"/>
    </xf>
    <xf numFmtId="49" fontId="28" fillId="0" borderId="13" xfId="77" applyNumberFormat="1" applyFont="1" applyFill="1" applyBorder="1" applyAlignment="1">
      <alignment vertical="top" wrapText="1"/>
    </xf>
    <xf numFmtId="0" fontId="28" fillId="0" borderId="13" xfId="77" applyFont="1" applyFill="1" applyBorder="1" applyAlignment="1">
      <alignment horizontal="center" vertical="top" wrapText="1"/>
    </xf>
    <xf numFmtId="188" fontId="28" fillId="0" borderId="13" xfId="77" applyNumberFormat="1" applyFont="1" applyFill="1" applyBorder="1" applyAlignment="1">
      <alignment horizontal="center" vertical="top" wrapText="1"/>
    </xf>
    <xf numFmtId="0" fontId="28" fillId="0" borderId="0" xfId="77" applyFont="1" applyFill="1" applyAlignment="1">
      <alignment vertical="top" wrapText="1"/>
    </xf>
    <xf numFmtId="0" fontId="28" fillId="0" borderId="13" xfId="77" applyFont="1" applyFill="1" applyBorder="1" applyAlignment="1">
      <alignment vertical="top" wrapText="1"/>
    </xf>
    <xf numFmtId="3" fontId="35" fillId="0" borderId="10" xfId="77" applyNumberFormat="1" applyFont="1" applyFill="1" applyBorder="1"/>
    <xf numFmtId="3" fontId="35" fillId="0" borderId="10" xfId="77" applyNumberFormat="1" applyFont="1" applyFill="1" applyBorder="1" applyAlignment="1">
      <alignment horizontal="right" vertical="top" wrapText="1"/>
    </xf>
    <xf numFmtId="3" fontId="35" fillId="0" borderId="13" xfId="77" applyNumberFormat="1" applyFont="1" applyFill="1" applyBorder="1"/>
    <xf numFmtId="0" fontId="38" fillId="0" borderId="0" xfId="77" applyFont="1"/>
    <xf numFmtId="49" fontId="38" fillId="0" borderId="0" xfId="77" applyNumberFormat="1" applyFont="1" applyAlignment="1">
      <alignment vertical="top"/>
    </xf>
    <xf numFmtId="0" fontId="38" fillId="0" borderId="0" xfId="77" applyFont="1" applyAlignment="1">
      <alignment vertical="top" wrapText="1"/>
    </xf>
    <xf numFmtId="0" fontId="38" fillId="0" borderId="0" xfId="77" applyFont="1" applyAlignment="1">
      <alignment horizontal="center"/>
    </xf>
    <xf numFmtId="0" fontId="2" fillId="0" borderId="0" xfId="77"/>
    <xf numFmtId="0" fontId="55" fillId="0" borderId="0" xfId="106" applyFont="1" applyAlignment="1">
      <alignment horizontal="left"/>
    </xf>
    <xf numFmtId="0" fontId="55" fillId="0" borderId="0" xfId="106" applyFont="1"/>
    <xf numFmtId="0" fontId="33" fillId="0" borderId="0" xfId="77" applyFont="1"/>
    <xf numFmtId="0" fontId="57" fillId="0" borderId="0" xfId="0" applyFont="1"/>
    <xf numFmtId="0" fontId="59" fillId="0" borderId="0" xfId="0" applyFont="1"/>
    <xf numFmtId="0" fontId="61" fillId="0" borderId="0" xfId="0" applyFont="1"/>
    <xf numFmtId="0" fontId="62" fillId="0" borderId="0" xfId="0" applyFont="1" applyAlignment="1">
      <alignment horizontal="left"/>
    </xf>
    <xf numFmtId="0" fontId="33" fillId="0" borderId="0" xfId="0" applyFont="1"/>
    <xf numFmtId="0" fontId="64" fillId="0" borderId="0" xfId="0" applyFont="1" applyAlignment="1"/>
    <xf numFmtId="0" fontId="63" fillId="0" borderId="0" xfId="0" applyFont="1" applyAlignment="1"/>
    <xf numFmtId="0" fontId="64" fillId="0" borderId="0" xfId="0" applyFont="1" applyAlignment="1">
      <alignment horizontal="left" indent="3"/>
    </xf>
    <xf numFmtId="0" fontId="65" fillId="0" borderId="0" xfId="0" applyFont="1" applyAlignment="1">
      <alignment horizontal="left" indent="3"/>
    </xf>
    <xf numFmtId="0" fontId="66" fillId="0" borderId="0" xfId="0" applyFont="1" applyAlignment="1">
      <alignment horizontal="left"/>
    </xf>
    <xf numFmtId="0" fontId="63" fillId="0" borderId="0" xfId="0" applyFont="1" applyFill="1" applyAlignment="1"/>
    <xf numFmtId="0" fontId="60" fillId="0" borderId="0" xfId="0" applyFont="1" applyAlignment="1">
      <alignment horizontal="left"/>
    </xf>
    <xf numFmtId="0" fontId="63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67" fillId="0" borderId="0" xfId="0" applyFont="1" applyAlignment="1">
      <alignment horizontal="left"/>
    </xf>
    <xf numFmtId="0" fontId="55" fillId="0" borderId="27" xfId="0" applyFont="1" applyBorder="1" applyAlignment="1">
      <alignment horizontal="left"/>
    </xf>
    <xf numFmtId="0" fontId="55" fillId="0" borderId="0" xfId="0" applyFont="1"/>
    <xf numFmtId="0" fontId="61" fillId="0" borderId="0" xfId="0" applyFont="1" applyAlignment="1">
      <alignment horizontal="left"/>
    </xf>
    <xf numFmtId="0" fontId="55" fillId="0" borderId="27" xfId="0" applyFont="1" applyBorder="1" applyAlignment="1">
      <alignment horizontal="center"/>
    </xf>
    <xf numFmtId="0" fontId="55" fillId="0" borderId="0" xfId="0" applyFont="1" applyAlignment="1">
      <alignment horizontal="left"/>
    </xf>
    <xf numFmtId="0" fontId="30" fillId="29" borderId="0" xfId="0" applyFont="1" applyFill="1" applyBorder="1" applyAlignment="1">
      <alignment horizontal="left"/>
    </xf>
    <xf numFmtId="188" fontId="26" fillId="0" borderId="0" xfId="137" applyNumberFormat="1" applyFont="1" applyAlignment="1">
      <alignment horizontal="left"/>
    </xf>
    <xf numFmtId="188" fontId="25" fillId="0" borderId="0" xfId="137" applyNumberFormat="1" applyFont="1"/>
    <xf numFmtId="188" fontId="25" fillId="0" borderId="0" xfId="137" applyNumberFormat="1" applyFont="1" applyAlignment="1">
      <alignment horizontal="left"/>
    </xf>
    <xf numFmtId="193" fontId="55" fillId="0" borderId="0" xfId="0" applyNumberFormat="1" applyFont="1"/>
    <xf numFmtId="0" fontId="62" fillId="0" borderId="0" xfId="77" applyFont="1"/>
    <xf numFmtId="0" fontId="33" fillId="0" borderId="0" xfId="77" applyFont="1" applyAlignment="1">
      <alignment vertical="top"/>
    </xf>
    <xf numFmtId="0" fontId="2" fillId="0" borderId="0" xfId="77" applyFont="1"/>
    <xf numFmtId="0" fontId="31" fillId="0" borderId="15" xfId="77" applyFont="1" applyBorder="1" applyAlignment="1">
      <alignment horizontal="center" wrapText="1"/>
    </xf>
    <xf numFmtId="0" fontId="67" fillId="0" borderId="15" xfId="77" applyFont="1" applyBorder="1" applyAlignment="1">
      <alignment horizontal="center"/>
    </xf>
    <xf numFmtId="0" fontId="67" fillId="0" borderId="14" xfId="77" applyFont="1" applyBorder="1" applyAlignment="1">
      <alignment horizontal="center" vertical="center"/>
    </xf>
    <xf numFmtId="0" fontId="67" fillId="0" borderId="15" xfId="77" applyFont="1" applyBorder="1" applyAlignment="1">
      <alignment horizontal="center" vertical="center"/>
    </xf>
    <xf numFmtId="192" fontId="31" fillId="0" borderId="0" xfId="77" applyNumberFormat="1" applyFont="1" applyFill="1"/>
    <xf numFmtId="0" fontId="31" fillId="0" borderId="0" xfId="77" applyFont="1" applyFill="1"/>
    <xf numFmtId="193" fontId="33" fillId="0" borderId="0" xfId="77" applyNumberFormat="1" applyFont="1" applyAlignment="1">
      <alignment vertical="top"/>
    </xf>
    <xf numFmtId="0" fontId="33" fillId="0" borderId="0" xfId="77" applyFont="1" applyFill="1" applyAlignment="1">
      <alignment vertical="top"/>
    </xf>
    <xf numFmtId="0" fontId="62" fillId="0" borderId="0" xfId="77" applyFont="1" applyFill="1"/>
    <xf numFmtId="192" fontId="62" fillId="0" borderId="0" xfId="77" applyNumberFormat="1" applyFont="1" applyFill="1"/>
    <xf numFmtId="0" fontId="33" fillId="0" borderId="0" xfId="77" applyFont="1" applyFill="1"/>
    <xf numFmtId="0" fontId="33" fillId="0" borderId="0" xfId="77" applyFont="1" applyAlignment="1">
      <alignment horizontal="center" vertical="top"/>
    </xf>
    <xf numFmtId="0" fontId="33" fillId="0" borderId="0" xfId="77" applyFont="1" applyAlignment="1">
      <alignment vertical="center"/>
    </xf>
    <xf numFmtId="188" fontId="33" fillId="0" borderId="0" xfId="80" applyNumberFormat="1" applyFont="1"/>
    <xf numFmtId="0" fontId="62" fillId="0" borderId="0" xfId="77" applyFont="1" applyAlignment="1">
      <alignment horizontal="center" vertical="center"/>
    </xf>
    <xf numFmtId="0" fontId="26" fillId="0" borderId="0" xfId="77" applyFont="1" applyBorder="1" applyAlignment="1">
      <alignment vertical="center" wrapText="1"/>
    </xf>
    <xf numFmtId="0" fontId="33" fillId="0" borderId="0" xfId="77" applyFont="1" applyBorder="1"/>
    <xf numFmtId="0" fontId="69" fillId="0" borderId="0" xfId="77" applyFont="1" applyBorder="1"/>
    <xf numFmtId="0" fontId="27" fillId="0" borderId="0" xfId="110" applyFont="1" applyFill="1" applyBorder="1"/>
    <xf numFmtId="0" fontId="27" fillId="0" borderId="0" xfId="110" applyFont="1" applyFill="1" applyBorder="1" applyAlignment="1"/>
    <xf numFmtId="0" fontId="27" fillId="0" borderId="0" xfId="110" applyFont="1" applyFill="1" applyBorder="1" applyAlignment="1">
      <alignment vertical="top"/>
    </xf>
    <xf numFmtId="3" fontId="28" fillId="26" borderId="15" xfId="120" applyNumberFormat="1" applyFont="1" applyFill="1" applyBorder="1" applyAlignment="1">
      <alignment horizontal="center" vertical="center" wrapText="1"/>
    </xf>
    <xf numFmtId="0" fontId="28" fillId="26" borderId="15" xfId="119" applyFont="1" applyFill="1" applyBorder="1" applyAlignment="1">
      <alignment horizontal="center" vertical="center" wrapText="1"/>
    </xf>
    <xf numFmtId="188" fontId="28" fillId="26" borderId="15" xfId="80" applyNumberFormat="1" applyFont="1" applyFill="1" applyBorder="1" applyAlignment="1">
      <alignment horizontal="center" vertical="center" wrapText="1"/>
    </xf>
    <xf numFmtId="195" fontId="28" fillId="26" borderId="29" xfId="119" applyNumberFormat="1" applyFont="1" applyFill="1" applyBorder="1" applyAlignment="1">
      <alignment horizontal="center" vertical="center" wrapText="1"/>
    </xf>
    <xf numFmtId="195" fontId="28" fillId="26" borderId="15" xfId="119" applyNumberFormat="1" applyFont="1" applyFill="1" applyBorder="1" applyAlignment="1">
      <alignment horizontal="center" vertical="center" wrapText="1"/>
    </xf>
    <xf numFmtId="0" fontId="26" fillId="26" borderId="0" xfId="110" applyFont="1" applyFill="1" applyBorder="1" applyAlignment="1">
      <alignment vertical="center"/>
    </xf>
    <xf numFmtId="0" fontId="26" fillId="0" borderId="15" xfId="110" applyFont="1" applyFill="1" applyBorder="1" applyAlignment="1">
      <alignment horizontal="center" vertical="center" wrapText="1"/>
    </xf>
    <xf numFmtId="0" fontId="35" fillId="0" borderId="0" xfId="77" applyFont="1" applyBorder="1"/>
    <xf numFmtId="0" fontId="25" fillId="0" borderId="0" xfId="110" applyFont="1" applyFill="1" applyBorder="1" applyAlignment="1">
      <alignment vertical="center"/>
    </xf>
    <xf numFmtId="188" fontId="33" fillId="0" borderId="0" xfId="28" applyNumberFormat="1" applyFont="1" applyAlignment="1">
      <alignment vertical="center"/>
    </xf>
    <xf numFmtId="0" fontId="36" fillId="26" borderId="15" xfId="119" applyFont="1" applyFill="1" applyBorder="1" applyAlignment="1">
      <alignment vertical="center"/>
    </xf>
    <xf numFmtId="0" fontId="31" fillId="26" borderId="29" xfId="119" applyFont="1" applyFill="1" applyBorder="1" applyAlignment="1">
      <alignment vertical="center"/>
    </xf>
    <xf numFmtId="0" fontId="70" fillId="26" borderId="30" xfId="119" applyFont="1" applyFill="1" applyBorder="1" applyAlignment="1">
      <alignment vertical="center"/>
    </xf>
    <xf numFmtId="0" fontId="26" fillId="0" borderId="15" xfId="110" applyFont="1" applyFill="1" applyBorder="1" applyAlignment="1">
      <alignment horizontal="center"/>
    </xf>
    <xf numFmtId="0" fontId="28" fillId="0" borderId="15" xfId="110" applyFont="1" applyFill="1" applyBorder="1" applyAlignment="1">
      <alignment horizontal="center" vertical="center" wrapText="1"/>
    </xf>
    <xf numFmtId="0" fontId="26" fillId="0" borderId="29" xfId="110" applyFont="1" applyFill="1" applyBorder="1" applyAlignment="1">
      <alignment horizontal="center"/>
    </xf>
    <xf numFmtId="0" fontId="56" fillId="0" borderId="17" xfId="77" applyFont="1" applyBorder="1" applyAlignment="1">
      <alignment horizontal="left" vertical="top" wrapText="1" indent="1"/>
    </xf>
    <xf numFmtId="0" fontId="60" fillId="0" borderId="0" xfId="0" applyFont="1" applyAlignment="1">
      <alignment vertical="top" wrapText="1"/>
    </xf>
    <xf numFmtId="0" fontId="30" fillId="0" borderId="0" xfId="0" applyFont="1"/>
    <xf numFmtId="0" fontId="31" fillId="0" borderId="0" xfId="0" applyFont="1" applyAlignment="1">
      <alignment horizontal="left"/>
    </xf>
    <xf numFmtId="0" fontId="28" fillId="26" borderId="15" xfId="119" applyFont="1" applyFill="1" applyBorder="1" applyAlignment="1">
      <alignment vertical="top" wrapText="1"/>
    </xf>
    <xf numFmtId="0" fontId="60" fillId="0" borderId="0" xfId="0" applyFont="1" applyAlignment="1">
      <alignment horizontal="left"/>
    </xf>
    <xf numFmtId="188" fontId="25" fillId="0" borderId="12" xfId="28" applyNumberFormat="1" applyFont="1" applyBorder="1" applyAlignment="1">
      <alignment vertical="top"/>
    </xf>
    <xf numFmtId="0" fontId="56" fillId="0" borderId="12" xfId="77" applyFont="1" applyBorder="1" applyAlignment="1">
      <alignment horizontal="left" vertical="top" wrapText="1" indent="1"/>
    </xf>
    <xf numFmtId="192" fontId="25" fillId="0" borderId="12" xfId="80" applyNumberFormat="1" applyFont="1" applyFill="1" applyBorder="1" applyAlignment="1"/>
    <xf numFmtId="192" fontId="25" fillId="30" borderId="12" xfId="80" applyNumberFormat="1" applyFont="1" applyFill="1" applyBorder="1" applyAlignment="1"/>
    <xf numFmtId="192" fontId="26" fillId="30" borderId="12" xfId="80" applyNumberFormat="1" applyFont="1" applyFill="1" applyBorder="1" applyAlignment="1"/>
    <xf numFmtId="0" fontId="31" fillId="26" borderId="15" xfId="119" applyFont="1" applyFill="1" applyBorder="1" applyAlignment="1">
      <alignment vertical="top" wrapText="1"/>
    </xf>
    <xf numFmtId="188" fontId="31" fillId="26" borderId="15" xfId="119" applyNumberFormat="1" applyFont="1" applyFill="1" applyBorder="1" applyAlignment="1">
      <alignment vertical="top" wrapText="1"/>
    </xf>
    <xf numFmtId="0" fontId="67" fillId="0" borderId="0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61" fillId="0" borderId="0" xfId="0" applyFont="1" applyBorder="1" applyAlignment="1">
      <alignment horizontal="left"/>
    </xf>
    <xf numFmtId="0" fontId="61" fillId="0" borderId="0" xfId="0" applyFont="1" applyBorder="1"/>
    <xf numFmtId="0" fontId="30" fillId="0" borderId="27" xfId="0" applyFont="1" applyBorder="1" applyAlignment="1">
      <alignment horizontal="center"/>
    </xf>
    <xf numFmtId="0" fontId="66" fillId="0" borderId="0" xfId="0" applyFont="1" applyBorder="1" applyAlignment="1">
      <alignment horizontal="left"/>
    </xf>
    <xf numFmtId="0" fontId="63" fillId="0" borderId="0" xfId="0" applyFont="1" applyFill="1" applyBorder="1" applyAlignment="1"/>
    <xf numFmtId="0" fontId="55" fillId="0" borderId="0" xfId="0" applyFont="1" applyBorder="1" applyAlignment="1">
      <alignment horizontal="center"/>
    </xf>
    <xf numFmtId="0" fontId="62" fillId="0" borderId="0" xfId="0" applyFont="1" applyBorder="1" applyAlignment="1">
      <alignment horizontal="left"/>
    </xf>
    <xf numFmtId="0" fontId="61" fillId="0" borderId="0" xfId="0" applyFont="1" applyBorder="1" applyAlignment="1">
      <alignment horizontal="center"/>
    </xf>
    <xf numFmtId="0" fontId="60" fillId="0" borderId="0" xfId="0" applyFont="1" applyBorder="1" applyAlignment="1"/>
    <xf numFmtId="0" fontId="60" fillId="0" borderId="0" xfId="0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0" fontId="68" fillId="0" borderId="0" xfId="0" applyFont="1" applyBorder="1"/>
    <xf numFmtId="0" fontId="30" fillId="0" borderId="0" xfId="0" applyFont="1" applyBorder="1" applyAlignment="1">
      <alignment horizontal="center"/>
    </xf>
    <xf numFmtId="189" fontId="30" fillId="0" borderId="0" xfId="137" applyNumberFormat="1" applyFont="1" applyBorder="1" applyAlignment="1">
      <alignment horizontal="left"/>
    </xf>
    <xf numFmtId="188" fontId="30" fillId="0" borderId="0" xfId="137" applyNumberFormat="1" applyFont="1" applyBorder="1" applyAlignment="1">
      <alignment horizontal="left"/>
    </xf>
    <xf numFmtId="0" fontId="31" fillId="0" borderId="27" xfId="0" applyFont="1" applyBorder="1" applyAlignment="1">
      <alignment horizontal="right"/>
    </xf>
    <xf numFmtId="0" fontId="31" fillId="0" borderId="18" xfId="0" applyFont="1" applyBorder="1" applyAlignment="1">
      <alignment horizontal="right"/>
    </xf>
    <xf numFmtId="188" fontId="67" fillId="0" borderId="18" xfId="28" applyNumberFormat="1" applyFont="1" applyBorder="1" applyAlignment="1">
      <alignment horizontal="right"/>
    </xf>
    <xf numFmtId="189" fontId="30" fillId="0" borderId="27" xfId="137" applyNumberFormat="1" applyFont="1" applyBorder="1" applyAlignment="1"/>
    <xf numFmtId="0" fontId="28" fillId="0" borderId="15" xfId="77" applyFont="1" applyBorder="1" applyAlignment="1">
      <alignment horizontal="center"/>
    </xf>
    <xf numFmtId="192" fontId="26" fillId="0" borderId="12" xfId="80" applyNumberFormat="1" applyFont="1" applyFill="1" applyBorder="1" applyAlignment="1"/>
    <xf numFmtId="192" fontId="25" fillId="30" borderId="12" xfId="80" applyNumberFormat="1" applyFont="1" applyFill="1" applyBorder="1" applyAlignment="1">
      <alignment vertical="center"/>
    </xf>
    <xf numFmtId="192" fontId="25" fillId="0" borderId="12" xfId="80" applyNumberFormat="1" applyFont="1" applyFill="1" applyBorder="1" applyAlignment="1">
      <alignment vertical="center"/>
    </xf>
    <xf numFmtId="192" fontId="77" fillId="0" borderId="12" xfId="80" applyNumberFormat="1" applyFont="1" applyFill="1" applyBorder="1" applyAlignment="1"/>
    <xf numFmtId="49" fontId="28" fillId="24" borderId="37" xfId="77" applyNumberFormat="1" applyFont="1" applyFill="1" applyBorder="1" applyAlignment="1">
      <alignment vertical="top" wrapText="1"/>
    </xf>
    <xf numFmtId="0" fontId="28" fillId="24" borderId="37" xfId="77" applyFont="1" applyFill="1" applyBorder="1" applyAlignment="1">
      <alignment horizontal="center" vertical="top" wrapText="1"/>
    </xf>
    <xf numFmtId="188" fontId="28" fillId="24" borderId="37" xfId="77" applyNumberFormat="1" applyFont="1" applyFill="1" applyBorder="1" applyAlignment="1">
      <alignment horizontal="center" vertical="top" wrapText="1"/>
    </xf>
    <xf numFmtId="0" fontId="28" fillId="24" borderId="38" xfId="77" applyFont="1" applyFill="1" applyBorder="1" applyAlignment="1">
      <alignment vertical="top" wrapText="1"/>
    </xf>
    <xf numFmtId="0" fontId="28" fillId="24" borderId="37" xfId="77" applyFont="1" applyFill="1" applyBorder="1" applyAlignment="1">
      <alignment vertical="top" wrapText="1"/>
    </xf>
    <xf numFmtId="0" fontId="35" fillId="24" borderId="0" xfId="77" applyFont="1" applyFill="1" applyAlignment="1">
      <alignment vertical="top" wrapText="1"/>
    </xf>
    <xf numFmtId="49" fontId="28" fillId="25" borderId="40" xfId="77" applyNumberFormat="1" applyFont="1" applyFill="1" applyBorder="1" applyAlignment="1">
      <alignment vertical="top" wrapText="1"/>
    </xf>
    <xf numFmtId="0" fontId="28" fillId="25" borderId="40" xfId="77" applyFont="1" applyFill="1" applyBorder="1" applyAlignment="1">
      <alignment horizontal="center" vertical="top" wrapText="1"/>
    </xf>
    <xf numFmtId="188" fontId="28" fillId="25" borderId="40" xfId="77" applyNumberFormat="1" applyFont="1" applyFill="1" applyBorder="1" applyAlignment="1">
      <alignment horizontal="center" vertical="top" wrapText="1"/>
    </xf>
    <xf numFmtId="0" fontId="28" fillId="25" borderId="41" xfId="77" applyFont="1" applyFill="1" applyBorder="1" applyAlignment="1">
      <alignment vertical="top" wrapText="1"/>
    </xf>
    <xf numFmtId="0" fontId="28" fillId="25" borderId="40" xfId="77" applyFont="1" applyFill="1" applyBorder="1" applyAlignment="1">
      <alignment vertical="top" wrapText="1"/>
    </xf>
    <xf numFmtId="0" fontId="35" fillId="25" borderId="0" xfId="77" applyFont="1" applyFill="1" applyAlignment="1">
      <alignment vertical="top" wrapText="1"/>
    </xf>
    <xf numFmtId="49" fontId="28" fillId="26" borderId="15" xfId="77" applyNumberFormat="1" applyFont="1" applyFill="1" applyBorder="1" applyAlignment="1">
      <alignment vertical="top" wrapText="1"/>
    </xf>
    <xf numFmtId="0" fontId="28" fillId="26" borderId="15" xfId="77" applyFont="1" applyFill="1" applyBorder="1" applyAlignment="1">
      <alignment horizontal="center" vertical="top" wrapText="1"/>
    </xf>
    <xf numFmtId="188" fontId="28" fillId="26" borderId="15" xfId="77" applyNumberFormat="1" applyFont="1" applyFill="1" applyBorder="1" applyAlignment="1">
      <alignment horizontal="center" vertical="top" wrapText="1"/>
    </xf>
    <xf numFmtId="0" fontId="28" fillId="26" borderId="15" xfId="77" applyFont="1" applyFill="1" applyBorder="1" applyAlignment="1">
      <alignment vertical="top" wrapText="1"/>
    </xf>
    <xf numFmtId="0" fontId="28" fillId="0" borderId="0" xfId="77" applyFont="1" applyAlignment="1">
      <alignment vertical="top" wrapText="1"/>
    </xf>
    <xf numFmtId="43" fontId="35" fillId="0" borderId="10" xfId="80" applyFont="1" applyFill="1" applyBorder="1" applyAlignment="1">
      <alignment horizontal="center" vertical="top"/>
    </xf>
    <xf numFmtId="3" fontId="35" fillId="0" borderId="14" xfId="77" applyNumberFormat="1" applyFont="1" applyFill="1" applyBorder="1" applyAlignment="1">
      <alignment horizontal="center"/>
    </xf>
    <xf numFmtId="3" fontId="35" fillId="0" borderId="14" xfId="77" applyNumberFormat="1" applyFont="1" applyFill="1" applyBorder="1" applyAlignment="1">
      <alignment horizontal="center" vertical="top"/>
    </xf>
    <xf numFmtId="3" fontId="35" fillId="0" borderId="10" xfId="77" applyNumberFormat="1" applyFont="1" applyFill="1" applyBorder="1" applyAlignment="1">
      <alignment horizontal="center"/>
    </xf>
    <xf numFmtId="3" fontId="35" fillId="0" borderId="13" xfId="77" applyNumberFormat="1" applyFont="1" applyFill="1" applyBorder="1" applyAlignment="1">
      <alignment horizontal="center"/>
    </xf>
    <xf numFmtId="0" fontId="69" fillId="0" borderId="15" xfId="110" applyFont="1" applyFill="1" applyBorder="1" applyAlignment="1">
      <alignment horizontal="center"/>
    </xf>
    <xf numFmtId="0" fontId="69" fillId="0" borderId="29" xfId="110" applyFont="1" applyFill="1" applyBorder="1" applyAlignment="1">
      <alignment horizontal="center"/>
    </xf>
    <xf numFmtId="0" fontId="31" fillId="0" borderId="29" xfId="119" applyFont="1" applyFill="1" applyBorder="1" applyAlignment="1">
      <alignment vertical="center"/>
    </xf>
    <xf numFmtId="0" fontId="56" fillId="0" borderId="30" xfId="119" applyFont="1" applyFill="1" applyBorder="1" applyAlignment="1">
      <alignment vertical="center"/>
    </xf>
    <xf numFmtId="0" fontId="36" fillId="0" borderId="15" xfId="119" applyFont="1" applyFill="1" applyBorder="1" applyAlignment="1">
      <alignment vertical="center"/>
    </xf>
    <xf numFmtId="3" fontId="28" fillId="0" borderId="15" xfId="120" applyNumberFormat="1" applyFont="1" applyFill="1" applyBorder="1" applyAlignment="1">
      <alignment horizontal="center" vertical="center" wrapText="1"/>
    </xf>
    <xf numFmtId="0" fontId="28" fillId="0" borderId="15" xfId="119" applyFont="1" applyFill="1" applyBorder="1" applyAlignment="1">
      <alignment horizontal="center" vertical="center" wrapText="1"/>
    </xf>
    <xf numFmtId="188" fontId="28" fillId="0" borderId="15" xfId="80" applyNumberFormat="1" applyFont="1" applyFill="1" applyBorder="1" applyAlignment="1">
      <alignment horizontal="center" vertical="center" wrapText="1"/>
    </xf>
    <xf numFmtId="188" fontId="28" fillId="0" borderId="26" xfId="80" applyNumberFormat="1" applyFont="1" applyFill="1" applyBorder="1" applyAlignment="1">
      <alignment horizontal="center" vertical="center" wrapText="1"/>
    </xf>
    <xf numFmtId="188" fontId="28" fillId="0" borderId="32" xfId="80" applyNumberFormat="1" applyFont="1" applyFill="1" applyBorder="1" applyAlignment="1">
      <alignment horizontal="center" vertical="center" wrapText="1"/>
    </xf>
    <xf numFmtId="195" fontId="28" fillId="0" borderId="32" xfId="119" applyNumberFormat="1" applyFont="1" applyFill="1" applyBorder="1" applyAlignment="1">
      <alignment horizontal="center" vertical="center" wrapText="1"/>
    </xf>
    <xf numFmtId="195" fontId="28" fillId="0" borderId="29" xfId="119" applyNumberFormat="1" applyFont="1" applyFill="1" applyBorder="1" applyAlignment="1">
      <alignment horizontal="center" vertical="center" wrapText="1"/>
    </xf>
    <xf numFmtId="195" fontId="28" fillId="0" borderId="15" xfId="119" applyNumberFormat="1" applyFont="1" applyFill="1" applyBorder="1" applyAlignment="1">
      <alignment horizontal="center" vertical="center" wrapText="1"/>
    </xf>
    <xf numFmtId="0" fontId="26" fillId="0" borderId="0" xfId="110" applyFont="1" applyFill="1" applyBorder="1" applyAlignment="1">
      <alignment vertical="center"/>
    </xf>
    <xf numFmtId="0" fontId="35" fillId="0" borderId="0" xfId="77" applyFont="1" applyFill="1"/>
    <xf numFmtId="0" fontId="70" fillId="0" borderId="15" xfId="106" applyFont="1" applyBorder="1" applyAlignment="1">
      <alignment horizontal="center" vertical="top" wrapText="1"/>
    </xf>
    <xf numFmtId="0" fontId="70" fillId="0" borderId="15" xfId="106" applyFont="1" applyBorder="1" applyAlignment="1">
      <alignment vertical="top" wrapText="1"/>
    </xf>
    <xf numFmtId="0" fontId="70" fillId="0" borderId="15" xfId="119" applyFont="1" applyFill="1" applyBorder="1" applyAlignment="1">
      <alignment vertical="center"/>
    </xf>
    <xf numFmtId="0" fontId="80" fillId="31" borderId="15" xfId="106" applyFont="1" applyFill="1" applyBorder="1" applyAlignment="1">
      <alignment horizontal="center" vertical="top" wrapText="1"/>
    </xf>
    <xf numFmtId="188" fontId="80" fillId="31" borderId="15" xfId="28" applyNumberFormat="1" applyFont="1" applyFill="1" applyBorder="1" applyAlignment="1">
      <alignment horizontal="center" vertical="top" wrapText="1"/>
    </xf>
    <xf numFmtId="0" fontId="80" fillId="31" borderId="15" xfId="119" applyFont="1" applyFill="1" applyBorder="1" applyAlignment="1">
      <alignment horizontal="center" vertical="top" wrapText="1"/>
    </xf>
    <xf numFmtId="188" fontId="80" fillId="0" borderId="15" xfId="28" applyNumberFormat="1" applyFont="1" applyFill="1" applyBorder="1" applyAlignment="1">
      <alignment horizontal="center" vertical="top" wrapText="1"/>
    </xf>
    <xf numFmtId="188" fontId="80" fillId="31" borderId="15" xfId="80" applyNumberFormat="1" applyFont="1" applyFill="1" applyBorder="1" applyAlignment="1">
      <alignment horizontal="center" vertical="top" wrapText="1"/>
    </xf>
    <xf numFmtId="49" fontId="80" fillId="31" borderId="15" xfId="80" applyNumberFormat="1" applyFont="1" applyFill="1" applyBorder="1" applyAlignment="1">
      <alignment horizontal="center" vertical="top" wrapText="1"/>
    </xf>
    <xf numFmtId="188" fontId="30" fillId="0" borderId="15" xfId="100" applyNumberFormat="1" applyFont="1" applyFill="1" applyBorder="1" applyAlignment="1">
      <alignment horizontal="center" vertical="top" wrapText="1"/>
    </xf>
    <xf numFmtId="0" fontId="30" fillId="0" borderId="15" xfId="218" applyFont="1" applyFill="1" applyBorder="1" applyAlignment="1">
      <alignment horizontal="center" vertical="top" wrapText="1"/>
    </xf>
    <xf numFmtId="188" fontId="31" fillId="0" borderId="15" xfId="100" applyNumberFormat="1" applyFont="1" applyFill="1" applyBorder="1" applyAlignment="1">
      <alignment horizontal="center" vertical="top" wrapText="1"/>
    </xf>
    <xf numFmtId="0" fontId="70" fillId="0" borderId="15" xfId="218" applyFont="1" applyFill="1" applyBorder="1" applyAlignment="1">
      <alignment horizontal="center" vertical="top" wrapText="1"/>
    </xf>
    <xf numFmtId="3" fontId="30" fillId="0" borderId="15" xfId="223" applyNumberFormat="1" applyFont="1" applyFill="1" applyBorder="1" applyAlignment="1">
      <alignment horizontal="center" vertical="top" wrapText="1"/>
    </xf>
    <xf numFmtId="3" fontId="31" fillId="0" borderId="15" xfId="223" applyNumberFormat="1" applyFont="1" applyFill="1" applyBorder="1" applyAlignment="1">
      <alignment horizontal="center" vertical="top"/>
    </xf>
    <xf numFmtId="0" fontId="31" fillId="0" borderId="15" xfId="218" applyFont="1" applyFill="1" applyBorder="1" applyAlignment="1">
      <alignment horizontal="center" vertical="top" wrapText="1"/>
    </xf>
    <xf numFmtId="0" fontId="30" fillId="0" borderId="15" xfId="106" applyFont="1" applyFill="1" applyBorder="1" applyAlignment="1">
      <alignment horizontal="center" vertical="top" wrapText="1"/>
    </xf>
    <xf numFmtId="0" fontId="30" fillId="0" borderId="15" xfId="106" applyFont="1" applyFill="1" applyBorder="1" applyAlignment="1">
      <alignment horizontal="left" vertical="top" wrapText="1"/>
    </xf>
    <xf numFmtId="3" fontId="31" fillId="0" borderId="15" xfId="223" applyNumberFormat="1" applyFont="1" applyFill="1" applyBorder="1" applyAlignment="1">
      <alignment horizontal="center" vertical="top" wrapText="1"/>
    </xf>
    <xf numFmtId="3" fontId="70" fillId="0" borderId="15" xfId="223" applyNumberFormat="1" applyFont="1" applyFill="1" applyBorder="1" applyAlignment="1">
      <alignment horizontal="center" vertical="top" wrapText="1"/>
    </xf>
    <xf numFmtId="3" fontId="70" fillId="0" borderId="15" xfId="223" applyNumberFormat="1" applyFont="1" applyFill="1" applyBorder="1" applyAlignment="1">
      <alignment horizontal="center" vertical="top"/>
    </xf>
    <xf numFmtId="0" fontId="83" fillId="0" borderId="46" xfId="77" applyFont="1" applyFill="1" applyBorder="1"/>
    <xf numFmtId="192" fontId="26" fillId="0" borderId="52" xfId="80" applyNumberFormat="1" applyFont="1" applyFill="1" applyBorder="1" applyAlignment="1"/>
    <xf numFmtId="0" fontId="56" fillId="0" borderId="21" xfId="77" applyFont="1" applyBorder="1" applyAlignment="1">
      <alignment horizontal="left" indent="2"/>
    </xf>
    <xf numFmtId="0" fontId="25" fillId="0" borderId="17" xfId="77" applyFont="1" applyBorder="1" applyAlignment="1">
      <alignment horizontal="left" vertical="top" indent="4"/>
    </xf>
    <xf numFmtId="0" fontId="25" fillId="0" borderId="17" xfId="77" applyFont="1" applyFill="1" applyBorder="1" applyAlignment="1">
      <alignment horizontal="left" vertical="top" indent="4"/>
    </xf>
    <xf numFmtId="192" fontId="25" fillId="0" borderId="12" xfId="80" applyNumberFormat="1" applyFont="1" applyFill="1" applyBorder="1" applyAlignment="1">
      <alignment vertical="top"/>
    </xf>
    <xf numFmtId="0" fontId="56" fillId="0" borderId="17" xfId="77" applyFont="1" applyFill="1" applyBorder="1" applyAlignment="1">
      <alignment horizontal="left" vertical="top" indent="2"/>
    </xf>
    <xf numFmtId="0" fontId="25" fillId="0" borderId="17" xfId="77" applyFont="1" applyFill="1" applyBorder="1" applyAlignment="1">
      <alignment horizontal="left" vertical="top" indent="6"/>
    </xf>
    <xf numFmtId="0" fontId="25" fillId="0" borderId="17" xfId="77" applyFont="1" applyFill="1" applyBorder="1" applyAlignment="1">
      <alignment horizontal="left" vertical="top" wrapText="1" indent="6"/>
    </xf>
    <xf numFmtId="0" fontId="56" fillId="0" borderId="17" xfId="77" applyFont="1" applyBorder="1" applyAlignment="1">
      <alignment horizontal="left" indent="2"/>
    </xf>
    <xf numFmtId="0" fontId="56" fillId="0" borderId="48" xfId="77" applyFont="1" applyFill="1" applyBorder="1" applyAlignment="1">
      <alignment horizontal="left" vertical="top" indent="1"/>
    </xf>
    <xf numFmtId="0" fontId="26" fillId="0" borderId="17" xfId="77" applyFont="1" applyFill="1" applyBorder="1" applyAlignment="1">
      <alignment horizontal="left" vertical="top" indent="2"/>
    </xf>
    <xf numFmtId="0" fontId="25" fillId="0" borderId="17" xfId="77" applyFont="1" applyFill="1" applyBorder="1" applyAlignment="1">
      <alignment horizontal="left" vertical="top" indent="3"/>
    </xf>
    <xf numFmtId="0" fontId="25" fillId="0" borderId="17" xfId="77" applyFont="1" applyFill="1" applyBorder="1" applyAlignment="1">
      <alignment horizontal="left" vertical="top" wrapText="1" indent="3"/>
    </xf>
    <xf numFmtId="0" fontId="25" fillId="0" borderId="17" xfId="77" applyFont="1" applyBorder="1" applyAlignment="1">
      <alignment horizontal="left" vertical="top" wrapText="1" indent="2"/>
    </xf>
    <xf numFmtId="0" fontId="25" fillId="0" borderId="12" xfId="77" applyFont="1" applyBorder="1" applyAlignment="1">
      <alignment horizontal="left" vertical="top" wrapText="1" indent="2"/>
    </xf>
    <xf numFmtId="0" fontId="25" fillId="0" borderId="16" xfId="77" applyFont="1" applyBorder="1" applyAlignment="1">
      <alignment horizontal="left" vertical="top" wrapText="1" indent="2"/>
    </xf>
    <xf numFmtId="192" fontId="25" fillId="30" borderId="16" xfId="80" applyNumberFormat="1" applyFont="1" applyFill="1" applyBorder="1" applyAlignment="1">
      <alignment vertical="center"/>
    </xf>
    <xf numFmtId="43" fontId="26" fillId="0" borderId="54" xfId="80" applyNumberFormat="1" applyFont="1" applyFill="1" applyBorder="1" applyAlignment="1"/>
    <xf numFmtId="192" fontId="26" fillId="30" borderId="11" xfId="80" applyNumberFormat="1" applyFont="1" applyFill="1" applyBorder="1" applyAlignment="1">
      <alignment vertical="center"/>
    </xf>
    <xf numFmtId="192" fontId="25" fillId="0" borderId="16" xfId="80" applyNumberFormat="1" applyFont="1" applyFill="1" applyBorder="1" applyAlignment="1"/>
    <xf numFmtId="3" fontId="30" fillId="0" borderId="15" xfId="223" applyNumberFormat="1" applyFont="1" applyFill="1" applyBorder="1" applyAlignment="1">
      <alignment horizontal="center" vertical="top"/>
    </xf>
    <xf numFmtId="188" fontId="80" fillId="31" borderId="15" xfId="119" applyNumberFormat="1" applyFont="1" applyFill="1" applyBorder="1" applyAlignment="1">
      <alignment horizontal="center" vertical="top" wrapText="1"/>
    </xf>
    <xf numFmtId="0" fontId="30" fillId="0" borderId="15" xfId="119" applyFont="1" applyFill="1" applyBorder="1" applyAlignment="1">
      <alignment horizontal="center" vertical="top" wrapText="1"/>
    </xf>
    <xf numFmtId="188" fontId="30" fillId="0" borderId="15" xfId="80" applyNumberFormat="1" applyFont="1" applyFill="1" applyBorder="1" applyAlignment="1">
      <alignment horizontal="center" vertical="top" wrapText="1"/>
    </xf>
    <xf numFmtId="49" fontId="30" fillId="0" borderId="15" xfId="80" applyNumberFormat="1" applyFont="1" applyFill="1" applyBorder="1" applyAlignment="1">
      <alignment horizontal="center" vertical="top" wrapText="1"/>
    </xf>
    <xf numFmtId="0" fontId="33" fillId="0" borderId="0" xfId="77" applyFont="1" applyFill="1" applyBorder="1"/>
    <xf numFmtId="0" fontId="30" fillId="0" borderId="15" xfId="0" applyFont="1" applyFill="1" applyBorder="1" applyAlignment="1">
      <alignment horizontal="center" vertical="top" wrapText="1"/>
    </xf>
    <xf numFmtId="3" fontId="30" fillId="0" borderId="15" xfId="223" applyNumberFormat="1" applyFont="1" applyFill="1" applyBorder="1" applyAlignment="1">
      <alignment vertical="top" wrapText="1"/>
    </xf>
    <xf numFmtId="3" fontId="30" fillId="0" borderId="15" xfId="223" applyNumberFormat="1" applyFont="1" applyFill="1" applyBorder="1" applyAlignment="1">
      <alignment vertical="top"/>
    </xf>
    <xf numFmtId="188" fontId="31" fillId="0" borderId="15" xfId="80" applyNumberFormat="1" applyFont="1" applyFill="1" applyBorder="1" applyAlignment="1">
      <alignment horizontal="center" vertical="center" wrapText="1"/>
    </xf>
    <xf numFmtId="188" fontId="31" fillId="26" borderId="15" xfId="80" applyNumberFormat="1" applyFont="1" applyFill="1" applyBorder="1" applyAlignment="1">
      <alignment horizontal="center" vertical="center" wrapText="1"/>
    </xf>
    <xf numFmtId="0" fontId="35" fillId="0" borderId="0" xfId="110" applyFont="1" applyFill="1" applyBorder="1" applyAlignment="1">
      <alignment vertical="center"/>
    </xf>
    <xf numFmtId="0" fontId="31" fillId="0" borderId="15" xfId="106" applyFont="1" applyFill="1" applyBorder="1" applyAlignment="1">
      <alignment horizontal="center" vertical="top" wrapText="1"/>
    </xf>
    <xf numFmtId="0" fontId="70" fillId="0" borderId="15" xfId="106" applyFont="1" applyFill="1" applyBorder="1" applyAlignment="1">
      <alignment horizontal="left" vertical="top" wrapText="1"/>
    </xf>
    <xf numFmtId="0" fontId="70" fillId="0" borderId="15" xfId="106" applyFont="1" applyFill="1" applyBorder="1" applyAlignment="1">
      <alignment horizontal="center" vertical="top" wrapText="1"/>
    </xf>
    <xf numFmtId="0" fontId="35" fillId="0" borderId="14" xfId="79" applyFont="1" applyFill="1" applyBorder="1" applyAlignment="1">
      <alignment horizontal="center" vertical="top" wrapText="1"/>
    </xf>
    <xf numFmtId="188" fontId="35" fillId="0" borderId="14" xfId="80" applyNumberFormat="1" applyFont="1" applyFill="1" applyBorder="1" applyAlignment="1">
      <alignment horizontal="center" vertical="top" wrapText="1"/>
    </xf>
    <xf numFmtId="188" fontId="35" fillId="0" borderId="14" xfId="81" applyNumberFormat="1" applyFont="1" applyFill="1" applyBorder="1" applyAlignment="1">
      <alignment horizontal="center" vertical="top" wrapText="1"/>
    </xf>
    <xf numFmtId="0" fontId="35" fillId="0" borderId="0" xfId="77" applyFont="1" applyFill="1" applyAlignment="1">
      <alignment vertical="top" wrapText="1"/>
    </xf>
    <xf numFmtId="0" fontId="35" fillId="0" borderId="14" xfId="77" applyFont="1" applyFill="1" applyBorder="1" applyAlignment="1">
      <alignment horizontal="center" vertical="top" wrapText="1"/>
    </xf>
    <xf numFmtId="0" fontId="35" fillId="0" borderId="15" xfId="77" applyFont="1" applyFill="1" applyBorder="1" applyAlignment="1">
      <alignment horizontal="center" vertical="top" wrapText="1"/>
    </xf>
    <xf numFmtId="190" fontId="35" fillId="0" borderId="15" xfId="77" applyNumberFormat="1" applyFont="1" applyFill="1" applyBorder="1" applyAlignment="1">
      <alignment horizontal="right" vertical="top" wrapText="1"/>
    </xf>
    <xf numFmtId="196" fontId="35" fillId="0" borderId="15" xfId="77" applyNumberFormat="1" applyFont="1" applyFill="1" applyBorder="1" applyAlignment="1">
      <alignment horizontal="right" vertical="top" wrapText="1"/>
    </xf>
    <xf numFmtId="188" fontId="35" fillId="0" borderId="15" xfId="81" applyNumberFormat="1" applyFont="1" applyFill="1" applyBorder="1" applyAlignment="1">
      <alignment horizontal="center" vertical="top" wrapText="1"/>
    </xf>
    <xf numFmtId="191" fontId="35" fillId="0" borderId="10" xfId="77" applyNumberFormat="1" applyFont="1" applyFill="1" applyBorder="1" applyAlignment="1">
      <alignment horizontal="center" vertical="top"/>
    </xf>
    <xf numFmtId="49" fontId="35" fillId="0" borderId="10" xfId="77" applyNumberFormat="1" applyFont="1" applyFill="1" applyBorder="1" applyAlignment="1">
      <alignment horizontal="center"/>
    </xf>
    <xf numFmtId="188" fontId="35" fillId="0" borderId="10" xfId="80" applyNumberFormat="1" applyFont="1" applyFill="1" applyBorder="1" applyAlignment="1">
      <alignment horizontal="center"/>
    </xf>
    <xf numFmtId="0" fontId="35" fillId="0" borderId="13" xfId="77" applyFont="1" applyFill="1" applyBorder="1" applyAlignment="1">
      <alignment horizontal="center"/>
    </xf>
    <xf numFmtId="190" fontId="35" fillId="0" borderId="13" xfId="77" applyNumberFormat="1" applyFont="1" applyFill="1" applyBorder="1" applyAlignment="1">
      <alignment horizontal="right" vertical="top" wrapText="1"/>
    </xf>
    <xf numFmtId="191" fontId="35" fillId="0" borderId="10" xfId="77" applyNumberFormat="1" applyFont="1" applyFill="1" applyBorder="1" applyAlignment="1">
      <alignment horizontal="center" vertical="top" wrapText="1"/>
    </xf>
    <xf numFmtId="49" fontId="35" fillId="0" borderId="10" xfId="77" applyNumberFormat="1" applyFont="1" applyFill="1" applyBorder="1" applyAlignment="1">
      <alignment horizontal="center" vertical="top" wrapText="1"/>
    </xf>
    <xf numFmtId="188" fontId="35" fillId="0" borderId="10" xfId="80" applyNumberFormat="1" applyFont="1" applyFill="1" applyBorder="1" applyAlignment="1">
      <alignment horizontal="center" vertical="top" wrapText="1"/>
    </xf>
    <xf numFmtId="0" fontId="35" fillId="0" borderId="14" xfId="77" applyFont="1" applyFill="1" applyBorder="1" applyAlignment="1">
      <alignment horizontal="center"/>
    </xf>
    <xf numFmtId="0" fontId="35" fillId="0" borderId="15" xfId="77" applyFont="1" applyFill="1" applyBorder="1" applyAlignment="1">
      <alignment horizontal="center"/>
    </xf>
    <xf numFmtId="191" fontId="35" fillId="0" borderId="13" xfId="77" applyNumberFormat="1" applyFont="1" applyFill="1" applyBorder="1" applyAlignment="1">
      <alignment horizontal="center" vertical="top"/>
    </xf>
    <xf numFmtId="49" fontId="35" fillId="0" borderId="13" xfId="77" applyNumberFormat="1" applyFont="1" applyFill="1" applyBorder="1" applyAlignment="1">
      <alignment horizontal="center"/>
    </xf>
    <xf numFmtId="188" fontId="35" fillId="0" borderId="13" xfId="80" applyNumberFormat="1" applyFont="1" applyFill="1" applyBorder="1" applyAlignment="1">
      <alignment horizontal="center"/>
    </xf>
    <xf numFmtId="49" fontId="35" fillId="0" borderId="14" xfId="77" applyNumberFormat="1" applyFont="1" applyFill="1" applyBorder="1" applyAlignment="1">
      <alignment horizontal="center"/>
    </xf>
    <xf numFmtId="188" fontId="35" fillId="0" borderId="14" xfId="80" applyNumberFormat="1" applyFont="1" applyFill="1" applyBorder="1" applyAlignment="1">
      <alignment horizontal="center"/>
    </xf>
    <xf numFmtId="196" fontId="35" fillId="0" borderId="13" xfId="77" applyNumberFormat="1" applyFont="1" applyFill="1" applyBorder="1" applyAlignment="1">
      <alignment horizontal="right" vertical="top" wrapText="1"/>
    </xf>
    <xf numFmtId="49" fontId="35" fillId="0" borderId="14" xfId="77" applyNumberFormat="1" applyFont="1" applyFill="1" applyBorder="1" applyAlignment="1">
      <alignment horizontal="center" vertical="top"/>
    </xf>
    <xf numFmtId="188" fontId="35" fillId="0" borderId="14" xfId="80" applyNumberFormat="1" applyFont="1" applyFill="1" applyBorder="1" applyAlignment="1">
      <alignment vertical="top"/>
    </xf>
    <xf numFmtId="196" fontId="35" fillId="0" borderId="13" xfId="77" applyNumberFormat="1" applyFont="1" applyFill="1" applyBorder="1" applyAlignment="1">
      <alignment horizontal="center" vertical="top" wrapText="1"/>
    </xf>
    <xf numFmtId="3" fontId="30" fillId="0" borderId="14" xfId="77" applyNumberFormat="1" applyFont="1" applyFill="1" applyBorder="1" applyAlignment="1">
      <alignment horizontal="center" vertical="top"/>
    </xf>
    <xf numFmtId="49" fontId="30" fillId="0" borderId="14" xfId="77" applyNumberFormat="1" applyFont="1" applyFill="1" applyBorder="1" applyAlignment="1">
      <alignment horizontal="center"/>
    </xf>
    <xf numFmtId="0" fontId="35" fillId="0" borderId="32" xfId="77" applyFont="1" applyFill="1" applyBorder="1"/>
    <xf numFmtId="0" fontId="35" fillId="0" borderId="32" xfId="77" applyFont="1" applyFill="1" applyBorder="1" applyAlignment="1">
      <alignment vertical="top" wrapText="1"/>
    </xf>
    <xf numFmtId="190" fontId="35" fillId="0" borderId="14" xfId="77" applyNumberFormat="1" applyFont="1" applyFill="1" applyBorder="1" applyAlignment="1">
      <alignment horizontal="right" vertical="top" wrapText="1"/>
    </xf>
    <xf numFmtId="196" fontId="35" fillId="0" borderId="14" xfId="77" applyNumberFormat="1" applyFont="1" applyFill="1" applyBorder="1" applyAlignment="1">
      <alignment horizontal="center" vertical="top" wrapText="1"/>
    </xf>
    <xf numFmtId="0" fontId="35" fillId="0" borderId="0" xfId="77" applyFont="1" applyFill="1" applyBorder="1"/>
    <xf numFmtId="0" fontId="35" fillId="0" borderId="0" xfId="77" applyFont="1" applyFill="1" applyBorder="1" applyAlignment="1">
      <alignment vertical="top" wrapText="1"/>
    </xf>
    <xf numFmtId="190" fontId="35" fillId="0" borderId="10" xfId="77" applyNumberFormat="1" applyFont="1" applyFill="1" applyBorder="1" applyAlignment="1">
      <alignment horizontal="right" vertical="top" wrapText="1"/>
    </xf>
    <xf numFmtId="196" fontId="35" fillId="0" borderId="10" xfId="77" applyNumberFormat="1" applyFont="1" applyFill="1" applyBorder="1" applyAlignment="1">
      <alignment horizontal="center" vertical="top" wrapText="1"/>
    </xf>
    <xf numFmtId="0" fontId="35" fillId="0" borderId="28" xfId="77" applyFont="1" applyFill="1" applyBorder="1"/>
    <xf numFmtId="0" fontId="35" fillId="0" borderId="28" xfId="77" applyFont="1" applyFill="1" applyBorder="1" applyAlignment="1">
      <alignment vertical="top" wrapText="1"/>
    </xf>
    <xf numFmtId="0" fontId="35" fillId="0" borderId="10" xfId="77" applyFont="1" applyFill="1" applyBorder="1" applyAlignment="1">
      <alignment horizontal="center"/>
    </xf>
    <xf numFmtId="196" fontId="35" fillId="0" borderId="15" xfId="77" applyNumberFormat="1" applyFont="1" applyFill="1" applyBorder="1" applyAlignment="1">
      <alignment horizontal="center" vertical="top" wrapText="1"/>
    </xf>
    <xf numFmtId="3" fontId="30" fillId="0" borderId="10" xfId="77" applyNumberFormat="1" applyFont="1" applyFill="1" applyBorder="1" applyAlignment="1">
      <alignment horizontal="center" vertical="top"/>
    </xf>
    <xf numFmtId="49" fontId="30" fillId="0" borderId="10" xfId="77" applyNumberFormat="1" applyFont="1" applyFill="1" applyBorder="1" applyAlignment="1">
      <alignment horizontal="center"/>
    </xf>
    <xf numFmtId="0" fontId="35" fillId="0" borderId="10" xfId="77" applyFont="1" applyFill="1" applyBorder="1" applyAlignment="1">
      <alignment horizontal="center" vertical="top" wrapText="1"/>
    </xf>
    <xf numFmtId="0" fontId="35" fillId="0" borderId="13" xfId="77" applyFont="1" applyFill="1" applyBorder="1" applyAlignment="1">
      <alignment horizontal="center" vertical="top" wrapText="1"/>
    </xf>
    <xf numFmtId="197" fontId="35" fillId="0" borderId="13" xfId="28" applyNumberFormat="1" applyFont="1" applyFill="1" applyBorder="1" applyAlignment="1">
      <alignment horizontal="center" vertical="top" wrapText="1"/>
    </xf>
    <xf numFmtId="0" fontId="76" fillId="31" borderId="0" xfId="0" applyFont="1" applyFill="1" applyAlignment="1"/>
    <xf numFmtId="0" fontId="2" fillId="31" borderId="0" xfId="77" applyFill="1"/>
    <xf numFmtId="194" fontId="2" fillId="31" borderId="0" xfId="77" applyNumberFormat="1" applyFill="1"/>
    <xf numFmtId="0" fontId="55" fillId="31" borderId="0" xfId="106" applyFont="1" applyFill="1" applyAlignment="1">
      <alignment horizontal="left"/>
    </xf>
    <xf numFmtId="0" fontId="28" fillId="31" borderId="15" xfId="77" applyFont="1" applyFill="1" applyBorder="1" applyAlignment="1">
      <alignment horizontal="center" wrapText="1"/>
    </xf>
    <xf numFmtId="0" fontId="28" fillId="31" borderId="15" xfId="77" applyFont="1" applyFill="1" applyBorder="1" applyAlignment="1">
      <alignment horizontal="center"/>
    </xf>
    <xf numFmtId="0" fontId="28" fillId="31" borderId="14" xfId="77" applyFont="1" applyFill="1" applyBorder="1" applyAlignment="1">
      <alignment horizontal="center" vertical="center"/>
    </xf>
    <xf numFmtId="0" fontId="28" fillId="31" borderId="15" xfId="77" applyFont="1" applyFill="1" applyBorder="1" applyAlignment="1">
      <alignment horizontal="center" vertical="center"/>
    </xf>
    <xf numFmtId="0" fontId="83" fillId="31" borderId="46" xfId="77" applyFont="1" applyFill="1" applyBorder="1"/>
    <xf numFmtId="192" fontId="26" fillId="31" borderId="52" xfId="80" applyNumberFormat="1" applyFont="1" applyFill="1" applyBorder="1" applyAlignment="1"/>
    <xf numFmtId="192" fontId="26" fillId="31" borderId="54" xfId="80" applyNumberFormat="1" applyFont="1" applyFill="1" applyBorder="1" applyAlignment="1"/>
    <xf numFmtId="192" fontId="31" fillId="31" borderId="0" xfId="77" applyNumberFormat="1" applyFont="1" applyFill="1"/>
    <xf numFmtId="0" fontId="31" fillId="31" borderId="0" xfId="77" applyFont="1" applyFill="1"/>
    <xf numFmtId="0" fontId="56" fillId="31" borderId="21" xfId="77" applyFont="1" applyFill="1" applyBorder="1" applyAlignment="1">
      <alignment horizontal="left" indent="2"/>
    </xf>
    <xf numFmtId="192" fontId="26" fillId="31" borderId="11" xfId="80" applyNumberFormat="1" applyFont="1" applyFill="1" applyBorder="1" applyAlignment="1"/>
    <xf numFmtId="0" fontId="62" fillId="31" borderId="0" xfId="77" applyFont="1" applyFill="1"/>
    <xf numFmtId="0" fontId="25" fillId="31" borderId="17" xfId="77" applyFont="1" applyFill="1" applyBorder="1" applyAlignment="1">
      <alignment horizontal="left" vertical="top" indent="4"/>
    </xf>
    <xf numFmtId="192" fontId="25" fillId="31" borderId="12" xfId="80" applyNumberFormat="1" applyFont="1" applyFill="1" applyBorder="1" applyAlignment="1">
      <alignment vertical="top"/>
    </xf>
    <xf numFmtId="192" fontId="25" fillId="31" borderId="11" xfId="80" applyNumberFormat="1" applyFont="1" applyFill="1" applyBorder="1" applyAlignment="1"/>
    <xf numFmtId="193" fontId="33" fillId="31" borderId="0" xfId="77" applyNumberFormat="1" applyFont="1" applyFill="1" applyAlignment="1">
      <alignment vertical="top"/>
    </xf>
    <xf numFmtId="0" fontId="33" fillId="31" borderId="0" xfId="77" applyFont="1" applyFill="1" applyAlignment="1">
      <alignment vertical="top"/>
    </xf>
    <xf numFmtId="192" fontId="25" fillId="31" borderId="12" xfId="80" applyNumberFormat="1" applyFont="1" applyFill="1" applyBorder="1" applyAlignment="1"/>
    <xf numFmtId="0" fontId="56" fillId="31" borderId="17" xfId="77" applyFont="1" applyFill="1" applyBorder="1" applyAlignment="1">
      <alignment horizontal="left" vertical="top" indent="2"/>
    </xf>
    <xf numFmtId="192" fontId="62" fillId="31" borderId="0" xfId="77" applyNumberFormat="1" applyFont="1" applyFill="1"/>
    <xf numFmtId="0" fontId="33" fillId="31" borderId="0" xfId="77" applyFont="1" applyFill="1"/>
    <xf numFmtId="0" fontId="25" fillId="31" borderId="17" xfId="77" applyFont="1" applyFill="1" applyBorder="1" applyAlignment="1">
      <alignment horizontal="left" vertical="top" indent="6"/>
    </xf>
    <xf numFmtId="0" fontId="25" fillId="31" borderId="17" xfId="77" applyFont="1" applyFill="1" applyBorder="1" applyAlignment="1">
      <alignment horizontal="left" vertical="top" wrapText="1" indent="6"/>
    </xf>
    <xf numFmtId="0" fontId="56" fillId="31" borderId="17" xfId="77" applyFont="1" applyFill="1" applyBorder="1" applyAlignment="1">
      <alignment horizontal="left" indent="2"/>
    </xf>
    <xf numFmtId="0" fontId="56" fillId="31" borderId="48" xfId="77" applyFont="1" applyFill="1" applyBorder="1" applyAlignment="1">
      <alignment horizontal="left" vertical="top" indent="1"/>
    </xf>
    <xf numFmtId="0" fontId="26" fillId="31" borderId="17" xfId="77" applyFont="1" applyFill="1" applyBorder="1" applyAlignment="1">
      <alignment horizontal="left" vertical="top" indent="2"/>
    </xf>
    <xf numFmtId="192" fontId="25" fillId="31" borderId="12" xfId="80" applyNumberFormat="1" applyFont="1" applyFill="1" applyBorder="1" applyAlignment="1">
      <alignment vertical="center"/>
    </xf>
    <xf numFmtId="0" fontId="25" fillId="31" borderId="17" xfId="77" applyFont="1" applyFill="1" applyBorder="1" applyAlignment="1">
      <alignment horizontal="left" vertical="top" indent="3"/>
    </xf>
    <xf numFmtId="0" fontId="25" fillId="31" borderId="17" xfId="77" applyFont="1" applyFill="1" applyBorder="1" applyAlignment="1">
      <alignment horizontal="left" vertical="top" wrapText="1" indent="3"/>
    </xf>
    <xf numFmtId="0" fontId="56" fillId="31" borderId="17" xfId="77" applyFont="1" applyFill="1" applyBorder="1" applyAlignment="1">
      <alignment horizontal="left" vertical="top" wrapText="1" indent="1"/>
    </xf>
    <xf numFmtId="0" fontId="25" fillId="31" borderId="17" xfId="77" applyFont="1" applyFill="1" applyBorder="1" applyAlignment="1">
      <alignment horizontal="left" vertical="top" wrapText="1" indent="2"/>
    </xf>
    <xf numFmtId="188" fontId="25" fillId="31" borderId="12" xfId="28" applyNumberFormat="1" applyFont="1" applyFill="1" applyBorder="1"/>
    <xf numFmtId="0" fontId="25" fillId="31" borderId="12" xfId="77" applyFont="1" applyFill="1" applyBorder="1" applyAlignment="1">
      <alignment horizontal="left" vertical="top" wrapText="1" indent="2"/>
    </xf>
    <xf numFmtId="0" fontId="56" fillId="31" borderId="12" xfId="77" applyFont="1" applyFill="1" applyBorder="1" applyAlignment="1">
      <alignment horizontal="left" vertical="top" wrapText="1" indent="1"/>
    </xf>
    <xf numFmtId="188" fontId="25" fillId="31" borderId="12" xfId="28" applyNumberFormat="1" applyFont="1" applyFill="1" applyBorder="1" applyAlignment="1">
      <alignment vertical="center"/>
    </xf>
    <xf numFmtId="0" fontId="2" fillId="31" borderId="0" xfId="77" applyFont="1" applyFill="1"/>
    <xf numFmtId="0" fontId="25" fillId="31" borderId="16" xfId="77" applyFont="1" applyFill="1" applyBorder="1" applyAlignment="1">
      <alignment horizontal="left" vertical="top" wrapText="1" indent="2"/>
    </xf>
    <xf numFmtId="192" fontId="25" fillId="31" borderId="16" xfId="80" applyNumberFormat="1" applyFont="1" applyFill="1" applyBorder="1" applyAlignment="1"/>
    <xf numFmtId="0" fontId="55" fillId="31" borderId="0" xfId="106" applyFont="1" applyFill="1"/>
    <xf numFmtId="188" fontId="77" fillId="0" borderId="12" xfId="28" applyNumberFormat="1" applyFont="1" applyFill="1" applyBorder="1" applyAlignment="1"/>
    <xf numFmtId="0" fontId="35" fillId="31" borderId="12" xfId="77" applyFont="1" applyFill="1" applyBorder="1" applyAlignment="1">
      <alignment horizontal="left" vertical="center" indent="4"/>
    </xf>
    <xf numFmtId="192" fontId="35" fillId="31" borderId="11" xfId="80" applyNumberFormat="1" applyFont="1" applyFill="1" applyBorder="1" applyAlignment="1">
      <alignment vertical="top"/>
    </xf>
    <xf numFmtId="192" fontId="35" fillId="31" borderId="19" xfId="80" applyNumberFormat="1" applyFont="1" applyFill="1" applyBorder="1" applyAlignment="1">
      <alignment horizontal="left" vertical="top"/>
    </xf>
    <xf numFmtId="192" fontId="28" fillId="31" borderId="11" xfId="80" applyNumberFormat="1" applyFont="1" applyFill="1" applyBorder="1" applyAlignment="1">
      <alignment vertical="top"/>
    </xf>
    <xf numFmtId="192" fontId="35" fillId="31" borderId="12" xfId="80" applyNumberFormat="1" applyFont="1" applyFill="1" applyBorder="1" applyAlignment="1">
      <alignment horizontal="left" vertical="top"/>
    </xf>
    <xf numFmtId="0" fontId="25" fillId="31" borderId="0" xfId="77" applyFont="1" applyFill="1" applyAlignment="1">
      <alignment horizontal="left" vertical="center" indent="4"/>
    </xf>
    <xf numFmtId="0" fontId="71" fillId="31" borderId="15" xfId="106" applyFont="1" applyFill="1" applyBorder="1" applyAlignment="1">
      <alignment horizontal="center" vertical="top" wrapText="1"/>
    </xf>
    <xf numFmtId="0" fontId="71" fillId="31" borderId="15" xfId="106" applyFont="1" applyFill="1" applyBorder="1" applyAlignment="1">
      <alignment vertical="top" wrapText="1"/>
    </xf>
    <xf numFmtId="188" fontId="30" fillId="31" borderId="15" xfId="100" applyNumberFormat="1" applyFont="1" applyFill="1" applyBorder="1" applyAlignment="1">
      <alignment horizontal="center" vertical="top" wrapText="1"/>
    </xf>
    <xf numFmtId="3" fontId="71" fillId="31" borderId="15" xfId="120" applyNumberFormat="1" applyFont="1" applyFill="1" applyBorder="1" applyAlignment="1">
      <alignment horizontal="center" vertical="top" wrapText="1"/>
    </xf>
    <xf numFmtId="0" fontId="30" fillId="31" borderId="15" xfId="119" applyFont="1" applyFill="1" applyBorder="1" applyAlignment="1">
      <alignment horizontal="center" vertical="top" wrapText="1"/>
    </xf>
    <xf numFmtId="188" fontId="71" fillId="31" borderId="15" xfId="28" applyNumberFormat="1" applyFont="1" applyFill="1" applyBorder="1" applyAlignment="1">
      <alignment horizontal="center" vertical="top" wrapText="1"/>
    </xf>
    <xf numFmtId="188" fontId="30" fillId="31" borderId="15" xfId="80" applyNumberFormat="1" applyFont="1" applyFill="1" applyBorder="1" applyAlignment="1">
      <alignment horizontal="center" vertical="top" wrapText="1"/>
    </xf>
    <xf numFmtId="17" fontId="71" fillId="31" borderId="15" xfId="120" applyNumberFormat="1" applyFont="1" applyFill="1" applyBorder="1" applyAlignment="1">
      <alignment horizontal="center" vertical="top" wrapText="1"/>
    </xf>
    <xf numFmtId="49" fontId="30" fillId="31" borderId="15" xfId="80" applyNumberFormat="1" applyFont="1" applyFill="1" applyBorder="1" applyAlignment="1">
      <alignment horizontal="center" vertical="top" wrapText="1"/>
    </xf>
    <xf numFmtId="0" fontId="71" fillId="31" borderId="15" xfId="218" applyFont="1" applyFill="1" applyBorder="1" applyAlignment="1">
      <alignment horizontal="center" vertical="top" wrapText="1"/>
    </xf>
    <xf numFmtId="0" fontId="25" fillId="31" borderId="0" xfId="110" applyFont="1" applyFill="1" applyBorder="1" applyAlignment="1">
      <alignment vertical="center"/>
    </xf>
    <xf numFmtId="0" fontId="30" fillId="31" borderId="15" xfId="106" applyFont="1" applyFill="1" applyBorder="1" applyAlignment="1">
      <alignment horizontal="center" vertical="top" wrapText="1"/>
    </xf>
    <xf numFmtId="0" fontId="30" fillId="31" borderId="15" xfId="106" applyFont="1" applyFill="1" applyBorder="1" applyAlignment="1">
      <alignment vertical="top" wrapText="1"/>
    </xf>
    <xf numFmtId="3" fontId="30" fillId="31" borderId="15" xfId="219" applyNumberFormat="1" applyFont="1" applyFill="1" applyBorder="1" applyAlignment="1">
      <alignment horizontal="center" vertical="top" wrapText="1"/>
    </xf>
    <xf numFmtId="188" fontId="30" fillId="31" borderId="15" xfId="35" applyNumberFormat="1" applyFont="1" applyFill="1" applyBorder="1" applyAlignment="1">
      <alignment horizontal="center" vertical="top" wrapText="1"/>
    </xf>
    <xf numFmtId="15" fontId="30" fillId="31" borderId="15" xfId="219" applyNumberFormat="1" applyFont="1" applyFill="1" applyBorder="1" applyAlignment="1">
      <alignment horizontal="center" vertical="top" wrapText="1"/>
    </xf>
    <xf numFmtId="0" fontId="30" fillId="31" borderId="15" xfId="218" applyFont="1" applyFill="1" applyBorder="1" applyAlignment="1">
      <alignment horizontal="center" vertical="top" wrapText="1"/>
    </xf>
    <xf numFmtId="0" fontId="70" fillId="31" borderId="15" xfId="106" applyFont="1" applyFill="1" applyBorder="1" applyAlignment="1">
      <alignment horizontal="center" vertical="top" wrapText="1"/>
    </xf>
    <xf numFmtId="0" fontId="70" fillId="31" borderId="15" xfId="106" applyFont="1" applyFill="1" applyBorder="1" applyAlignment="1">
      <alignment vertical="top" wrapText="1"/>
    </xf>
    <xf numFmtId="188" fontId="31" fillId="31" borderId="15" xfId="100" applyNumberFormat="1" applyFont="1" applyFill="1" applyBorder="1" applyAlignment="1">
      <alignment horizontal="center" vertical="top" wrapText="1"/>
    </xf>
    <xf numFmtId="3" fontId="80" fillId="31" borderId="15" xfId="120" applyNumberFormat="1" applyFont="1" applyFill="1" applyBorder="1" applyAlignment="1">
      <alignment horizontal="center" vertical="top" wrapText="1"/>
    </xf>
    <xf numFmtId="0" fontId="80" fillId="31" borderId="15" xfId="218" applyFont="1" applyFill="1" applyBorder="1" applyAlignment="1">
      <alignment horizontal="center" vertical="top" wrapText="1"/>
    </xf>
    <xf numFmtId="3" fontId="30" fillId="31" borderId="15" xfId="120" applyNumberFormat="1" applyFont="1" applyFill="1" applyBorder="1" applyAlignment="1">
      <alignment horizontal="center" vertical="top" wrapText="1"/>
    </xf>
    <xf numFmtId="188" fontId="30" fillId="31" borderId="15" xfId="28" applyNumberFormat="1" applyFont="1" applyFill="1" applyBorder="1" applyAlignment="1">
      <alignment horizontal="center" vertical="top" wrapText="1"/>
    </xf>
    <xf numFmtId="15" fontId="30" fillId="31" borderId="15" xfId="120" applyNumberFormat="1" applyFont="1" applyFill="1" applyBorder="1" applyAlignment="1">
      <alignment horizontal="center" vertical="top" wrapText="1"/>
    </xf>
    <xf numFmtId="0" fontId="30" fillId="31" borderId="15" xfId="0" applyFont="1" applyFill="1" applyBorder="1" applyAlignment="1">
      <alignment vertical="top" wrapText="1"/>
    </xf>
    <xf numFmtId="0" fontId="30" fillId="31" borderId="15" xfId="77" applyFont="1" applyFill="1" applyBorder="1" applyAlignment="1">
      <alignment vertical="center"/>
    </xf>
    <xf numFmtId="188" fontId="31" fillId="31" borderId="15" xfId="28" applyNumberFormat="1" applyFont="1" applyFill="1" applyBorder="1" applyAlignment="1">
      <alignment horizontal="center" vertical="top" wrapText="1"/>
    </xf>
    <xf numFmtId="188" fontId="30" fillId="31" borderId="15" xfId="80" applyNumberFormat="1" applyFont="1" applyFill="1" applyBorder="1"/>
    <xf numFmtId="0" fontId="31" fillId="31" borderId="15" xfId="77" applyFont="1" applyFill="1" applyBorder="1" applyAlignment="1">
      <alignment horizontal="center" vertical="center"/>
    </xf>
    <xf numFmtId="0" fontId="33" fillId="31" borderId="0" xfId="77" applyFont="1" applyFill="1" applyBorder="1"/>
    <xf numFmtId="0" fontId="81" fillId="31" borderId="15" xfId="106" applyFont="1" applyFill="1" applyBorder="1" applyAlignment="1">
      <alignment horizontal="center" vertical="top" wrapText="1"/>
    </xf>
    <xf numFmtId="0" fontId="80" fillId="31" borderId="15" xfId="77" applyFont="1" applyFill="1" applyBorder="1" applyAlignment="1">
      <alignment vertical="center"/>
    </xf>
    <xf numFmtId="188" fontId="80" fillId="31" borderId="15" xfId="80" applyNumberFormat="1" applyFont="1" applyFill="1" applyBorder="1"/>
    <xf numFmtId="0" fontId="80" fillId="31" borderId="15" xfId="77" applyFont="1" applyFill="1" applyBorder="1"/>
    <xf numFmtId="0" fontId="70" fillId="31" borderId="15" xfId="77" applyFont="1" applyFill="1" applyBorder="1" applyAlignment="1">
      <alignment horizontal="center" vertical="center"/>
    </xf>
    <xf numFmtId="17" fontId="30" fillId="31" borderId="15" xfId="0" applyNumberFormat="1" applyFont="1" applyFill="1" applyBorder="1" applyAlignment="1">
      <alignment horizontal="center" vertical="top" wrapText="1"/>
    </xf>
    <xf numFmtId="0" fontId="30" fillId="31" borderId="15" xfId="0" applyFont="1" applyFill="1" applyBorder="1" applyAlignment="1">
      <alignment horizontal="center" vertical="top" wrapText="1"/>
    </xf>
    <xf numFmtId="0" fontId="82" fillId="31" borderId="15" xfId="106" applyFont="1" applyFill="1" applyBorder="1" applyAlignment="1">
      <alignment vertical="top" wrapText="1"/>
    </xf>
    <xf numFmtId="188" fontId="70" fillId="31" borderId="15" xfId="28" applyNumberFormat="1" applyFont="1" applyFill="1" applyBorder="1" applyAlignment="1">
      <alignment vertical="center"/>
    </xf>
    <xf numFmtId="0" fontId="70" fillId="31" borderId="15" xfId="77" applyFont="1" applyFill="1" applyBorder="1" applyAlignment="1">
      <alignment vertical="center"/>
    </xf>
    <xf numFmtId="188" fontId="70" fillId="31" borderId="15" xfId="28" applyNumberFormat="1" applyFont="1" applyFill="1" applyBorder="1" applyAlignment="1">
      <alignment horizontal="center" vertical="top" wrapText="1"/>
    </xf>
    <xf numFmtId="188" fontId="70" fillId="31" borderId="15" xfId="80" applyNumberFormat="1" applyFont="1" applyFill="1" applyBorder="1"/>
    <xf numFmtId="0" fontId="70" fillId="31" borderId="15" xfId="77" applyFont="1" applyFill="1" applyBorder="1"/>
    <xf numFmtId="3" fontId="70" fillId="31" borderId="15" xfId="120" applyNumberFormat="1" applyFont="1" applyFill="1" applyBorder="1" applyAlignment="1">
      <alignment horizontal="center" vertical="top" wrapText="1"/>
    </xf>
    <xf numFmtId="0" fontId="70" fillId="31" borderId="15" xfId="218" applyFont="1" applyFill="1" applyBorder="1" applyAlignment="1">
      <alignment horizontal="center" vertical="top" wrapText="1"/>
    </xf>
    <xf numFmtId="0" fontId="30" fillId="31" borderId="15" xfId="77" applyFont="1" applyFill="1" applyBorder="1"/>
    <xf numFmtId="0" fontId="60" fillId="31" borderId="0" xfId="0" applyFont="1" applyFill="1" applyAlignment="1"/>
    <xf numFmtId="192" fontId="55" fillId="31" borderId="0" xfId="106" applyNumberFormat="1" applyFont="1" applyFill="1" applyAlignment="1">
      <alignment horizontal="left"/>
    </xf>
    <xf numFmtId="0" fontId="26" fillId="31" borderId="13" xfId="77" applyFont="1" applyFill="1" applyBorder="1" applyAlignment="1">
      <alignment horizontal="center"/>
    </xf>
    <xf numFmtId="0" fontId="79" fillId="31" borderId="52" xfId="77" applyFont="1" applyFill="1" applyBorder="1"/>
    <xf numFmtId="192" fontId="28" fillId="31" borderId="46" xfId="80" applyNumberFormat="1" applyFont="1" applyFill="1" applyBorder="1" applyAlignment="1"/>
    <xf numFmtId="192" fontId="28" fillId="31" borderId="47" xfId="80" applyNumberFormat="1" applyFont="1" applyFill="1" applyBorder="1" applyAlignment="1"/>
    <xf numFmtId="192" fontId="28" fillId="31" borderId="52" xfId="80" applyNumberFormat="1" applyFont="1" applyFill="1" applyBorder="1" applyAlignment="1"/>
    <xf numFmtId="0" fontId="35" fillId="31" borderId="0" xfId="77" applyFont="1" applyFill="1"/>
    <xf numFmtId="0" fontId="36" fillId="31" borderId="11" xfId="77" applyFont="1" applyFill="1" applyBorder="1" applyAlignment="1">
      <alignment horizontal="left" indent="2"/>
    </xf>
    <xf numFmtId="192" fontId="28" fillId="31" borderId="20" xfId="80" applyNumberFormat="1" applyFont="1" applyFill="1" applyBorder="1" applyAlignment="1">
      <alignment vertical="top"/>
    </xf>
    <xf numFmtId="192" fontId="35" fillId="31" borderId="12" xfId="80" applyNumberFormat="1" applyFont="1" applyFill="1" applyBorder="1" applyAlignment="1">
      <alignment vertical="center"/>
    </xf>
    <xf numFmtId="0" fontId="33" fillId="31" borderId="0" xfId="77" applyFont="1" applyFill="1" applyAlignment="1">
      <alignment horizontal="left" vertical="center" indent="4"/>
    </xf>
    <xf numFmtId="0" fontId="36" fillId="31" borderId="12" xfId="77" applyFont="1" applyFill="1" applyBorder="1" applyAlignment="1">
      <alignment horizontal="left" indent="2"/>
    </xf>
    <xf numFmtId="192" fontId="28" fillId="31" borderId="19" xfId="80" applyNumberFormat="1" applyFont="1" applyFill="1" applyBorder="1" applyAlignment="1">
      <alignment vertical="top"/>
    </xf>
    <xf numFmtId="192" fontId="28" fillId="31" borderId="12" xfId="80" applyNumberFormat="1" applyFont="1" applyFill="1" applyBorder="1" applyAlignment="1">
      <alignment vertical="top"/>
    </xf>
    <xf numFmtId="192" fontId="28" fillId="31" borderId="12" xfId="80" applyNumberFormat="1" applyFont="1" applyFill="1" applyBorder="1" applyAlignment="1">
      <alignment horizontal="left" vertical="top"/>
    </xf>
    <xf numFmtId="0" fontId="26" fillId="31" borderId="0" xfId="77" applyFont="1" applyFill="1"/>
    <xf numFmtId="0" fontId="35" fillId="31" borderId="12" xfId="77" applyFont="1" applyFill="1" applyBorder="1" applyAlignment="1">
      <alignment horizontal="left" vertical="top" indent="4"/>
    </xf>
    <xf numFmtId="192" fontId="35" fillId="31" borderId="19" xfId="80" applyNumberFormat="1" applyFont="1" applyFill="1" applyBorder="1" applyAlignment="1">
      <alignment vertical="top"/>
    </xf>
    <xf numFmtId="192" fontId="35" fillId="31" borderId="12" xfId="80" applyNumberFormat="1" applyFont="1" applyFill="1" applyBorder="1" applyAlignment="1">
      <alignment vertical="top"/>
    </xf>
    <xf numFmtId="0" fontId="25" fillId="31" borderId="0" xfId="77" applyFont="1" applyFill="1"/>
    <xf numFmtId="192" fontId="35" fillId="31" borderId="12" xfId="80" applyNumberFormat="1" applyFont="1" applyFill="1" applyBorder="1" applyAlignment="1">
      <alignment horizontal="right" vertical="top"/>
    </xf>
    <xf numFmtId="0" fontId="36" fillId="31" borderId="48" xfId="77" applyFont="1" applyFill="1" applyBorder="1" applyAlignment="1">
      <alignment horizontal="left" vertical="top" indent="1"/>
    </xf>
    <xf numFmtId="192" fontId="28" fillId="31" borderId="53" xfId="80" applyNumberFormat="1" applyFont="1" applyFill="1" applyBorder="1" applyAlignment="1">
      <alignment vertical="top"/>
    </xf>
    <xf numFmtId="0" fontId="28" fillId="31" borderId="12" xfId="77" applyFont="1" applyFill="1" applyBorder="1" applyAlignment="1">
      <alignment horizontal="left" vertical="top" indent="2"/>
    </xf>
    <xf numFmtId="192" fontId="35" fillId="31" borderId="53" xfId="80" applyNumberFormat="1" applyFont="1" applyFill="1" applyBorder="1" applyAlignment="1">
      <alignment vertical="top"/>
    </xf>
    <xf numFmtId="0" fontId="35" fillId="31" borderId="12" xfId="77" applyFont="1" applyFill="1" applyBorder="1" applyAlignment="1">
      <alignment horizontal="left" vertical="top" wrapText="1" indent="3"/>
    </xf>
    <xf numFmtId="192" fontId="37" fillId="31" borderId="19" xfId="80" applyNumberFormat="1" applyFont="1" applyFill="1" applyBorder="1" applyAlignment="1">
      <alignment vertical="top"/>
    </xf>
    <xf numFmtId="43" fontId="35" fillId="31" borderId="19" xfId="220" applyFont="1" applyFill="1" applyBorder="1" applyAlignment="1">
      <alignment vertical="top"/>
    </xf>
    <xf numFmtId="43" fontId="35" fillId="31" borderId="12" xfId="220" applyFont="1" applyFill="1" applyBorder="1" applyAlignment="1">
      <alignment vertical="top"/>
    </xf>
    <xf numFmtId="188" fontId="35" fillId="31" borderId="19" xfId="220" applyNumberFormat="1" applyFont="1" applyFill="1" applyBorder="1" applyAlignment="1">
      <alignment vertical="top"/>
    </xf>
    <xf numFmtId="192" fontId="28" fillId="31" borderId="19" xfId="80" applyNumberFormat="1" applyFont="1" applyFill="1" applyBorder="1" applyAlignment="1">
      <alignment vertical="top" wrapText="1"/>
    </xf>
    <xf numFmtId="192" fontId="35" fillId="31" borderId="19" xfId="80" applyNumberFormat="1" applyFont="1" applyFill="1" applyBorder="1" applyAlignment="1">
      <alignment vertical="top" wrapText="1"/>
    </xf>
    <xf numFmtId="192" fontId="35" fillId="31" borderId="12" xfId="80" applyNumberFormat="1" applyFont="1" applyFill="1" applyBorder="1" applyAlignment="1">
      <alignment vertical="top" wrapText="1"/>
    </xf>
    <xf numFmtId="0" fontId="36" fillId="31" borderId="12" xfId="77" applyFont="1" applyFill="1" applyBorder="1" applyAlignment="1">
      <alignment horizontal="left" vertical="top" wrapText="1" indent="1"/>
    </xf>
    <xf numFmtId="188" fontId="28" fillId="31" borderId="19" xfId="80" applyNumberFormat="1" applyFont="1" applyFill="1" applyBorder="1" applyAlignment="1">
      <alignment vertical="top"/>
    </xf>
    <xf numFmtId="0" fontId="35" fillId="31" borderId="12" xfId="77" applyFont="1" applyFill="1" applyBorder="1" applyAlignment="1">
      <alignment horizontal="left" vertical="top" wrapText="1" indent="2"/>
    </xf>
    <xf numFmtId="0" fontId="35" fillId="31" borderId="17" xfId="77" applyFont="1" applyFill="1" applyBorder="1" applyAlignment="1">
      <alignment horizontal="left" vertical="top" wrapText="1" indent="2"/>
    </xf>
    <xf numFmtId="188" fontId="35" fillId="31" borderId="19" xfId="28" applyNumberFormat="1" applyFont="1" applyFill="1" applyBorder="1" applyAlignment="1">
      <alignment vertical="top"/>
    </xf>
    <xf numFmtId="188" fontId="35" fillId="31" borderId="12" xfId="28" applyNumberFormat="1" applyFont="1" applyFill="1" applyBorder="1" applyAlignment="1">
      <alignment vertical="top"/>
    </xf>
    <xf numFmtId="0" fontId="36" fillId="31" borderId="48" xfId="77" applyFont="1" applyFill="1" applyBorder="1" applyAlignment="1">
      <alignment horizontal="left" vertical="top" wrapText="1" indent="1"/>
    </xf>
    <xf numFmtId="0" fontId="28" fillId="31" borderId="53" xfId="106" applyFont="1" applyFill="1" applyBorder="1" applyAlignment="1">
      <alignment vertical="top"/>
    </xf>
    <xf numFmtId="188" fontId="28" fillId="31" borderId="42" xfId="106" applyNumberFormat="1" applyFont="1" applyFill="1" applyBorder="1" applyAlignment="1">
      <alignment vertical="top"/>
    </xf>
    <xf numFmtId="0" fontId="35" fillId="31" borderId="57" xfId="77" applyFont="1" applyFill="1" applyBorder="1" applyAlignment="1">
      <alignment horizontal="left" vertical="top" wrapText="1" indent="2"/>
    </xf>
    <xf numFmtId="192" fontId="35" fillId="31" borderId="56" xfId="80" applyNumberFormat="1" applyFont="1" applyFill="1" applyBorder="1" applyAlignment="1">
      <alignment vertical="top"/>
    </xf>
    <xf numFmtId="192" fontId="28" fillId="31" borderId="56" xfId="80" applyNumberFormat="1" applyFont="1" applyFill="1" applyBorder="1" applyAlignment="1">
      <alignment vertical="top"/>
    </xf>
    <xf numFmtId="192" fontId="35" fillId="31" borderId="56" xfId="80" applyNumberFormat="1" applyFont="1" applyFill="1" applyBorder="1" applyAlignment="1">
      <alignment horizontal="left" vertical="top"/>
    </xf>
    <xf numFmtId="0" fontId="35" fillId="31" borderId="56" xfId="106" applyFont="1" applyFill="1" applyBorder="1" applyAlignment="1">
      <alignment vertical="top"/>
    </xf>
    <xf numFmtId="0" fontId="35" fillId="31" borderId="12" xfId="106" applyFont="1" applyFill="1" applyBorder="1" applyAlignment="1">
      <alignment vertical="top"/>
    </xf>
    <xf numFmtId="0" fontId="35" fillId="31" borderId="16" xfId="77" applyFont="1" applyFill="1" applyBorder="1" applyAlignment="1">
      <alignment horizontal="left" vertical="top" wrapText="1" indent="2"/>
    </xf>
    <xf numFmtId="192" fontId="28" fillId="31" borderId="16" xfId="80" applyNumberFormat="1" applyFont="1" applyFill="1" applyBorder="1" applyAlignment="1">
      <alignment vertical="top"/>
    </xf>
    <xf numFmtId="188" fontId="35" fillId="31" borderId="16" xfId="28" applyNumberFormat="1" applyFont="1" applyFill="1" applyBorder="1" applyAlignment="1">
      <alignment vertical="top"/>
    </xf>
    <xf numFmtId="192" fontId="35" fillId="31" borderId="16" xfId="80" applyNumberFormat="1" applyFont="1" applyFill="1" applyBorder="1" applyAlignment="1">
      <alignment horizontal="left" vertical="top"/>
    </xf>
    <xf numFmtId="0" fontId="35" fillId="31" borderId="16" xfId="106" applyFont="1" applyFill="1" applyBorder="1" applyAlignment="1">
      <alignment vertical="top"/>
    </xf>
    <xf numFmtId="188" fontId="28" fillId="31" borderId="16" xfId="106" applyNumberFormat="1" applyFont="1" applyFill="1" applyBorder="1" applyAlignment="1">
      <alignment vertical="top"/>
    </xf>
    <xf numFmtId="188" fontId="35" fillId="31" borderId="10" xfId="106" applyNumberFormat="1" applyFont="1" applyFill="1" applyBorder="1" applyAlignment="1">
      <alignment vertical="top"/>
    </xf>
    <xf numFmtId="188" fontId="35" fillId="31" borderId="42" xfId="106" applyNumberFormat="1" applyFont="1" applyFill="1" applyBorder="1" applyAlignment="1">
      <alignment vertical="top"/>
    </xf>
    <xf numFmtId="188" fontId="35" fillId="31" borderId="58" xfId="28" applyNumberFormat="1" applyFont="1" applyFill="1" applyBorder="1" applyAlignment="1">
      <alignment vertical="top"/>
    </xf>
    <xf numFmtId="188" fontId="35" fillId="31" borderId="55" xfId="28" applyNumberFormat="1" applyFont="1" applyFill="1" applyBorder="1" applyAlignment="1">
      <alignment vertical="top"/>
    </xf>
    <xf numFmtId="188" fontId="28" fillId="31" borderId="12" xfId="106" applyNumberFormat="1" applyFont="1" applyFill="1" applyBorder="1" applyAlignment="1">
      <alignment vertical="top"/>
    </xf>
    <xf numFmtId="188" fontId="35" fillId="31" borderId="12" xfId="106" applyNumberFormat="1" applyFont="1" applyFill="1" applyBorder="1" applyAlignment="1">
      <alignment vertical="top"/>
    </xf>
    <xf numFmtId="188" fontId="28" fillId="31" borderId="56" xfId="106" applyNumberFormat="1" applyFont="1" applyFill="1" applyBorder="1" applyAlignment="1">
      <alignment vertical="top"/>
    </xf>
    <xf numFmtId="192" fontId="28" fillId="31" borderId="59" xfId="80" applyNumberFormat="1" applyFont="1" applyFill="1" applyBorder="1" applyAlignment="1">
      <alignment vertical="top"/>
    </xf>
    <xf numFmtId="0" fontId="31" fillId="31" borderId="15" xfId="77" applyFont="1" applyFill="1" applyBorder="1" applyAlignment="1">
      <alignment horizontal="center" vertical="center"/>
    </xf>
    <xf numFmtId="0" fontId="33" fillId="0" borderId="15" xfId="77" applyFont="1" applyBorder="1"/>
    <xf numFmtId="0" fontId="33" fillId="0" borderId="15" xfId="77" applyFont="1" applyBorder="1" applyAlignment="1">
      <alignment vertical="center"/>
    </xf>
    <xf numFmtId="188" fontId="33" fillId="0" borderId="15" xfId="80" applyNumberFormat="1" applyFont="1" applyBorder="1"/>
    <xf numFmtId="0" fontId="62" fillId="0" borderId="15" xfId="77" applyFont="1" applyBorder="1" applyAlignment="1">
      <alignment horizontal="center" vertical="center"/>
    </xf>
    <xf numFmtId="0" fontId="30" fillId="31" borderId="15" xfId="106" applyFont="1" applyFill="1" applyBorder="1" applyAlignment="1">
      <alignment horizontal="left" vertical="top" wrapText="1"/>
    </xf>
    <xf numFmtId="0" fontId="70" fillId="31" borderId="34" xfId="77" applyFont="1" applyFill="1" applyBorder="1" applyAlignment="1">
      <alignment horizontal="left"/>
    </xf>
    <xf numFmtId="0" fontId="31" fillId="32" borderId="36" xfId="77" applyFont="1" applyFill="1" applyBorder="1" applyAlignment="1">
      <alignment horizontal="left" vertical="top" wrapText="1"/>
    </xf>
    <xf numFmtId="0" fontId="31" fillId="32" borderId="39" xfId="77" applyFont="1" applyFill="1" applyBorder="1" applyAlignment="1">
      <alignment horizontal="left" vertical="top" wrapText="1"/>
    </xf>
    <xf numFmtId="0" fontId="31" fillId="31" borderId="29" xfId="77" applyFont="1" applyFill="1" applyBorder="1" applyAlignment="1">
      <alignment horizontal="left" vertical="top" wrapText="1" indent="3"/>
    </xf>
    <xf numFmtId="0" fontId="31" fillId="31" borderId="24" xfId="77" applyFont="1" applyFill="1" applyBorder="1" applyAlignment="1">
      <alignment horizontal="left" vertical="top" wrapText="1" indent="3"/>
    </xf>
    <xf numFmtId="0" fontId="30" fillId="31" borderId="14" xfId="79" applyFont="1" applyFill="1" applyBorder="1" applyAlignment="1">
      <alignment horizontal="left" vertical="top" wrapText="1" indent="2"/>
    </xf>
    <xf numFmtId="0" fontId="30" fillId="31" borderId="23" xfId="77" applyFont="1" applyFill="1" applyBorder="1" applyAlignment="1">
      <alignment horizontal="left" indent="2"/>
    </xf>
    <xf numFmtId="0" fontId="30" fillId="31" borderId="23" xfId="77" applyFont="1" applyFill="1" applyBorder="1" applyAlignment="1">
      <alignment horizontal="left" vertical="top" wrapText="1" indent="2"/>
    </xf>
    <xf numFmtId="0" fontId="30" fillId="31" borderId="24" xfId="77" applyFont="1" applyFill="1" applyBorder="1" applyAlignment="1">
      <alignment horizontal="left" indent="2"/>
    </xf>
    <xf numFmtId="0" fontId="30" fillId="31" borderId="26" xfId="77" applyFont="1" applyFill="1" applyBorder="1" applyAlignment="1">
      <alignment horizontal="left" indent="2"/>
    </xf>
    <xf numFmtId="0" fontId="30" fillId="31" borderId="26" xfId="77" applyFont="1" applyFill="1" applyBorder="1" applyAlignment="1">
      <alignment horizontal="left" wrapText="1" indent="2"/>
    </xf>
    <xf numFmtId="0" fontId="30" fillId="31" borderId="23" xfId="77" applyFont="1" applyFill="1" applyBorder="1" applyAlignment="1">
      <alignment horizontal="left" indent="4"/>
    </xf>
    <xf numFmtId="0" fontId="30" fillId="31" borderId="24" xfId="77" applyFont="1" applyFill="1" applyBorder="1" applyAlignment="1">
      <alignment horizontal="left" indent="4"/>
    </xf>
    <xf numFmtId="0" fontId="38" fillId="31" borderId="0" xfId="77" applyFont="1" applyFill="1"/>
    <xf numFmtId="0" fontId="38" fillId="31" borderId="15" xfId="77" applyFont="1" applyFill="1" applyBorder="1"/>
    <xf numFmtId="49" fontId="38" fillId="0" borderId="15" xfId="77" applyNumberFormat="1" applyFont="1" applyBorder="1" applyAlignment="1">
      <alignment vertical="top"/>
    </xf>
    <xf numFmtId="0" fontId="38" fillId="0" borderId="15" xfId="77" applyFont="1" applyBorder="1"/>
    <xf numFmtId="0" fontId="38" fillId="0" borderId="15" xfId="77" applyFont="1" applyBorder="1" applyAlignment="1">
      <alignment vertical="top" wrapText="1"/>
    </xf>
    <xf numFmtId="0" fontId="38" fillId="0" borderId="15" xfId="77" applyFont="1" applyBorder="1" applyAlignment="1">
      <alignment horizontal="center"/>
    </xf>
    <xf numFmtId="192" fontId="26" fillId="31" borderId="11" xfId="80" applyNumberFormat="1" applyFont="1" applyFill="1" applyBorder="1" applyAlignment="1">
      <alignment vertical="top"/>
    </xf>
    <xf numFmtId="192" fontId="26" fillId="31" borderId="12" xfId="80" applyNumberFormat="1" applyFont="1" applyFill="1" applyBorder="1" applyAlignment="1"/>
    <xf numFmtId="188" fontId="26" fillId="31" borderId="12" xfId="28" applyNumberFormat="1" applyFont="1" applyFill="1" applyBorder="1"/>
    <xf numFmtId="192" fontId="25" fillId="31" borderId="16" xfId="80" applyNumberFormat="1" applyFont="1" applyFill="1" applyBorder="1" applyAlignment="1">
      <alignment vertical="center"/>
    </xf>
    <xf numFmtId="17" fontId="31" fillId="31" borderId="15" xfId="77" applyNumberFormat="1" applyFont="1" applyFill="1" applyBorder="1" applyAlignment="1">
      <alignment horizontal="center" vertical="center"/>
    </xf>
    <xf numFmtId="0" fontId="63" fillId="0" borderId="0" xfId="0" applyFont="1" applyAlignment="1">
      <alignment horizontal="left"/>
    </xf>
    <xf numFmtId="0" fontId="63" fillId="0" borderId="0" xfId="0" applyFont="1" applyAlignment="1">
      <alignment horizontal="center"/>
    </xf>
    <xf numFmtId="0" fontId="63" fillId="0" borderId="0" xfId="0" applyFont="1" applyBorder="1" applyAlignment="1">
      <alignment horizontal="center"/>
    </xf>
    <xf numFmtId="189" fontId="55" fillId="0" borderId="0" xfId="137" applyNumberFormat="1" applyFont="1" applyAlignment="1">
      <alignment horizontal="center"/>
    </xf>
    <xf numFmtId="0" fontId="60" fillId="0" borderId="0" xfId="0" applyFont="1" applyAlignment="1">
      <alignment horizontal="left" vertical="top" wrapText="1"/>
    </xf>
    <xf numFmtId="0" fontId="76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60" fillId="0" borderId="0" xfId="0" applyFont="1" applyAlignment="1">
      <alignment horizontal="left"/>
    </xf>
    <xf numFmtId="0" fontId="31" fillId="31" borderId="15" xfId="77" applyFont="1" applyFill="1" applyBorder="1" applyAlignment="1">
      <alignment horizontal="center" vertical="center"/>
    </xf>
    <xf numFmtId="0" fontId="31" fillId="31" borderId="29" xfId="77" applyFont="1" applyFill="1" applyBorder="1" applyAlignment="1">
      <alignment horizontal="center" vertical="center" wrapText="1"/>
    </xf>
    <xf numFmtId="0" fontId="31" fillId="31" borderId="29" xfId="77" applyFont="1" applyFill="1" applyBorder="1" applyAlignment="1">
      <alignment horizontal="center" vertical="center"/>
    </xf>
    <xf numFmtId="0" fontId="31" fillId="31" borderId="49" xfId="77" applyFont="1" applyFill="1" applyBorder="1" applyAlignment="1">
      <alignment horizontal="center" vertical="center" wrapText="1"/>
    </xf>
    <xf numFmtId="0" fontId="31" fillId="31" borderId="50" xfId="77" applyFont="1" applyFill="1" applyBorder="1" applyAlignment="1">
      <alignment horizontal="center" vertical="center" wrapText="1"/>
    </xf>
    <xf numFmtId="0" fontId="31" fillId="31" borderId="51" xfId="77" applyFont="1" applyFill="1" applyBorder="1" applyAlignment="1">
      <alignment horizontal="center" vertical="center" wrapText="1"/>
    </xf>
    <xf numFmtId="0" fontId="31" fillId="31" borderId="15" xfId="77" applyFont="1" applyFill="1" applyBorder="1" applyAlignment="1">
      <alignment horizontal="center" vertical="center" wrapText="1"/>
    </xf>
    <xf numFmtId="0" fontId="31" fillId="31" borderId="30" xfId="77" applyFont="1" applyFill="1" applyBorder="1" applyAlignment="1">
      <alignment horizontal="center" vertical="center"/>
    </xf>
    <xf numFmtId="0" fontId="31" fillId="31" borderId="31" xfId="77" applyFont="1" applyFill="1" applyBorder="1" applyAlignment="1">
      <alignment horizontal="center" vertical="center"/>
    </xf>
    <xf numFmtId="0" fontId="31" fillId="31" borderId="15" xfId="77" applyFont="1" applyFill="1" applyBorder="1" applyAlignment="1">
      <alignment horizontal="center"/>
    </xf>
    <xf numFmtId="0" fontId="63" fillId="0" borderId="26" xfId="77" applyFont="1" applyBorder="1" applyAlignment="1">
      <alignment horizontal="center" vertical="center"/>
    </xf>
    <xf numFmtId="0" fontId="63" fillId="0" borderId="23" xfId="77" applyFont="1" applyBorder="1" applyAlignment="1">
      <alignment horizontal="center" vertical="center"/>
    </xf>
    <xf numFmtId="0" fontId="31" fillId="31" borderId="26" xfId="77" applyFont="1" applyFill="1" applyBorder="1" applyAlignment="1">
      <alignment horizontal="center" vertical="center"/>
    </xf>
    <xf numFmtId="0" fontId="31" fillId="31" borderId="23" xfId="77" applyFont="1" applyFill="1" applyBorder="1" applyAlignment="1">
      <alignment horizontal="center" vertical="center"/>
    </xf>
    <xf numFmtId="0" fontId="28" fillId="31" borderId="14" xfId="77" applyFont="1" applyFill="1" applyBorder="1" applyAlignment="1">
      <alignment horizontal="center" vertical="center"/>
    </xf>
    <xf numFmtId="0" fontId="28" fillId="31" borderId="13" xfId="77" applyFont="1" applyFill="1" applyBorder="1" applyAlignment="1">
      <alignment horizontal="center" vertical="center"/>
    </xf>
    <xf numFmtId="0" fontId="28" fillId="0" borderId="15" xfId="77" applyFont="1" applyBorder="1" applyAlignment="1">
      <alignment horizontal="center"/>
    </xf>
    <xf numFmtId="0" fontId="76" fillId="0" borderId="0" xfId="77" applyFont="1" applyBorder="1" applyAlignment="1">
      <alignment horizontal="center" vertical="center"/>
    </xf>
    <xf numFmtId="0" fontId="31" fillId="0" borderId="15" xfId="77" applyFont="1" applyBorder="1" applyAlignment="1">
      <alignment horizontal="center" vertical="center" wrapText="1"/>
    </xf>
    <xf numFmtId="0" fontId="26" fillId="0" borderId="14" xfId="77" applyFont="1" applyBorder="1" applyAlignment="1">
      <alignment horizontal="center" vertical="center" wrapText="1"/>
    </xf>
    <xf numFmtId="0" fontId="26" fillId="0" borderId="10" xfId="77" applyFont="1" applyBorder="1" applyAlignment="1">
      <alignment horizontal="center" vertical="center" wrapText="1"/>
    </xf>
    <xf numFmtId="0" fontId="26" fillId="0" borderId="13" xfId="77" applyFont="1" applyBorder="1" applyAlignment="1">
      <alignment horizontal="center" vertical="center" wrapText="1"/>
    </xf>
    <xf numFmtId="0" fontId="28" fillId="0" borderId="29" xfId="77" applyFont="1" applyBorder="1" applyAlignment="1">
      <alignment horizontal="center" vertical="center"/>
    </xf>
    <xf numFmtId="0" fontId="28" fillId="0" borderId="30" xfId="77" applyFont="1" applyBorder="1" applyAlignment="1">
      <alignment horizontal="center" vertical="center"/>
    </xf>
    <xf numFmtId="0" fontId="28" fillId="0" borderId="15" xfId="77" applyFont="1" applyBorder="1" applyAlignment="1">
      <alignment horizontal="center" vertical="center"/>
    </xf>
    <xf numFmtId="0" fontId="26" fillId="0" borderId="15" xfId="77" applyFont="1" applyBorder="1" applyAlignment="1">
      <alignment horizontal="center" vertical="center"/>
    </xf>
    <xf numFmtId="0" fontId="58" fillId="0" borderId="15" xfId="110" applyFont="1" applyFill="1" applyBorder="1" applyAlignment="1">
      <alignment horizontal="center" vertical="top" wrapText="1"/>
    </xf>
    <xf numFmtId="0" fontId="26" fillId="0" borderId="26" xfId="110" applyFont="1" applyFill="1" applyBorder="1" applyAlignment="1">
      <alignment horizontal="center" vertical="center" wrapText="1"/>
    </xf>
    <xf numFmtId="0" fontId="26" fillId="0" borderId="33" xfId="110" applyFont="1" applyFill="1" applyBorder="1" applyAlignment="1">
      <alignment horizontal="center" vertical="center" wrapText="1"/>
    </xf>
    <xf numFmtId="0" fontId="26" fillId="0" borderId="24" xfId="110" applyFont="1" applyFill="1" applyBorder="1" applyAlignment="1">
      <alignment horizontal="center" vertical="center" wrapText="1"/>
    </xf>
    <xf numFmtId="0" fontId="26" fillId="0" borderId="25" xfId="110" applyFont="1" applyFill="1" applyBorder="1" applyAlignment="1">
      <alignment horizontal="center" vertical="center" wrapText="1"/>
    </xf>
    <xf numFmtId="0" fontId="26" fillId="0" borderId="32" xfId="110" applyFont="1" applyFill="1" applyBorder="1" applyAlignment="1">
      <alignment horizontal="center" vertical="center" wrapText="1"/>
    </xf>
    <xf numFmtId="0" fontId="26" fillId="0" borderId="28" xfId="110" applyFont="1" applyFill="1" applyBorder="1" applyAlignment="1">
      <alignment horizontal="center" vertical="center" wrapText="1"/>
    </xf>
    <xf numFmtId="0" fontId="28" fillId="0" borderId="29" xfId="110" applyFont="1" applyFill="1" applyBorder="1" applyAlignment="1">
      <alignment horizontal="center" wrapText="1"/>
    </xf>
    <xf numFmtId="0" fontId="28" fillId="0" borderId="31" xfId="110" applyFont="1" applyFill="1" applyBorder="1" applyAlignment="1">
      <alignment horizontal="center" wrapText="1"/>
    </xf>
    <xf numFmtId="0" fontId="28" fillId="0" borderId="26" xfId="110" applyFont="1" applyFill="1" applyBorder="1" applyAlignment="1">
      <alignment horizontal="center" vertical="center" wrapText="1"/>
    </xf>
    <xf numFmtId="0" fontId="28" fillId="0" borderId="32" xfId="110" applyFont="1" applyFill="1" applyBorder="1" applyAlignment="1">
      <alignment horizontal="center" vertical="center" wrapText="1"/>
    </xf>
    <xf numFmtId="0" fontId="28" fillId="0" borderId="33" xfId="110" applyFont="1" applyFill="1" applyBorder="1" applyAlignment="1">
      <alignment horizontal="center" vertical="center" wrapText="1"/>
    </xf>
    <xf numFmtId="0" fontId="28" fillId="0" borderId="23" xfId="110" applyFont="1" applyFill="1" applyBorder="1" applyAlignment="1">
      <alignment horizontal="center" vertical="center" wrapText="1"/>
    </xf>
    <xf numFmtId="0" fontId="28" fillId="0" borderId="0" xfId="110" applyFont="1" applyFill="1" applyBorder="1" applyAlignment="1">
      <alignment horizontal="center" vertical="center" wrapText="1"/>
    </xf>
    <xf numFmtId="0" fontId="28" fillId="0" borderId="22" xfId="110" applyFont="1" applyFill="1" applyBorder="1" applyAlignment="1">
      <alignment horizontal="center" vertical="center" wrapText="1"/>
    </xf>
    <xf numFmtId="0" fontId="28" fillId="0" borderId="14" xfId="110" applyFont="1" applyFill="1" applyBorder="1" applyAlignment="1">
      <alignment horizontal="center" vertical="center" wrapText="1"/>
    </xf>
    <xf numFmtId="0" fontId="28" fillId="0" borderId="10" xfId="110" applyFont="1" applyFill="1" applyBorder="1" applyAlignment="1">
      <alignment horizontal="center" vertical="center" wrapText="1"/>
    </xf>
    <xf numFmtId="0" fontId="28" fillId="0" borderId="13" xfId="110" applyFont="1" applyFill="1" applyBorder="1" applyAlignment="1">
      <alignment horizontal="center" vertical="center" wrapText="1"/>
    </xf>
    <xf numFmtId="0" fontId="26" fillId="0" borderId="15" xfId="77" applyFont="1" applyBorder="1" applyAlignment="1">
      <alignment horizontal="center" vertical="center" wrapText="1"/>
    </xf>
    <xf numFmtId="0" fontId="26" fillId="0" borderId="29" xfId="110" applyFont="1" applyFill="1" applyBorder="1" applyAlignment="1">
      <alignment horizontal="center" vertical="center" wrapText="1"/>
    </xf>
    <xf numFmtId="0" fontId="26" fillId="0" borderId="31" xfId="110" applyFont="1" applyFill="1" applyBorder="1" applyAlignment="1">
      <alignment horizontal="center" vertical="center" wrapText="1"/>
    </xf>
    <xf numFmtId="0" fontId="69" fillId="0" borderId="29" xfId="110" applyFont="1" applyFill="1" applyBorder="1" applyAlignment="1">
      <alignment horizontal="center" wrapText="1"/>
    </xf>
    <xf numFmtId="0" fontId="69" fillId="0" borderId="31" xfId="110" applyFont="1" applyFill="1" applyBorder="1" applyAlignment="1">
      <alignment horizontal="center" wrapText="1"/>
    </xf>
    <xf numFmtId="0" fontId="26" fillId="0" borderId="29" xfId="110" applyFont="1" applyFill="1" applyBorder="1" applyAlignment="1">
      <alignment horizontal="center" wrapText="1"/>
    </xf>
    <xf numFmtId="0" fontId="26" fillId="0" borderId="31" xfId="110" applyFont="1" applyFill="1" applyBorder="1" applyAlignment="1">
      <alignment horizontal="center" wrapText="1"/>
    </xf>
    <xf numFmtId="0" fontId="26" fillId="0" borderId="26" xfId="110" applyFont="1" applyFill="1" applyBorder="1" applyAlignment="1">
      <alignment horizontal="center" vertical="top" wrapText="1"/>
    </xf>
    <xf numFmtId="0" fontId="26" fillId="0" borderId="33" xfId="110" applyFont="1" applyFill="1" applyBorder="1" applyAlignment="1">
      <alignment horizontal="center" vertical="top" wrapText="1"/>
    </xf>
    <xf numFmtId="0" fontId="31" fillId="26" borderId="29" xfId="119" applyFont="1" applyFill="1" applyBorder="1" applyAlignment="1">
      <alignment vertical="top" wrapText="1"/>
    </xf>
    <xf numFmtId="0" fontId="31" fillId="26" borderId="30" xfId="119" applyFont="1" applyFill="1" applyBorder="1" applyAlignment="1">
      <alignment vertical="top" wrapText="1"/>
    </xf>
    <xf numFmtId="0" fontId="26" fillId="0" borderId="29" xfId="77" applyFont="1" applyBorder="1" applyAlignment="1">
      <alignment horizontal="center" vertical="center"/>
    </xf>
    <xf numFmtId="0" fontId="26" fillId="0" borderId="30" xfId="77" applyFont="1" applyBorder="1" applyAlignment="1">
      <alignment horizontal="center" vertical="center"/>
    </xf>
    <xf numFmtId="0" fontId="26" fillId="0" borderId="15" xfId="110" applyFont="1" applyFill="1" applyBorder="1" applyAlignment="1">
      <alignment horizontal="center" vertical="top" wrapText="1"/>
    </xf>
    <xf numFmtId="0" fontId="26" fillId="0" borderId="23" xfId="110" applyFont="1" applyFill="1" applyBorder="1" applyAlignment="1">
      <alignment horizontal="center" vertical="center" wrapText="1"/>
    </xf>
    <xf numFmtId="0" fontId="26" fillId="0" borderId="22" xfId="110" applyFont="1" applyFill="1" applyBorder="1" applyAlignment="1">
      <alignment horizontal="center" vertical="center" wrapText="1"/>
    </xf>
    <xf numFmtId="0" fontId="26" fillId="0" borderId="0" xfId="110" applyFont="1" applyFill="1" applyBorder="1" applyAlignment="1">
      <alignment horizontal="center" vertical="center" wrapText="1"/>
    </xf>
    <xf numFmtId="0" fontId="26" fillId="0" borderId="14" xfId="110" applyFont="1" applyFill="1" applyBorder="1" applyAlignment="1">
      <alignment horizontal="center" vertical="center" wrapText="1"/>
    </xf>
    <xf numFmtId="0" fontId="26" fillId="0" borderId="10" xfId="110" applyFont="1" applyFill="1" applyBorder="1" applyAlignment="1">
      <alignment horizontal="center" vertical="center" wrapText="1"/>
    </xf>
    <xf numFmtId="0" fontId="26" fillId="0" borderId="13" xfId="110" applyFont="1" applyFill="1" applyBorder="1" applyAlignment="1">
      <alignment horizontal="center" vertical="center" wrapText="1"/>
    </xf>
    <xf numFmtId="0" fontId="26" fillId="0" borderId="29" xfId="110" applyFont="1" applyFill="1" applyBorder="1" applyAlignment="1">
      <alignment horizontal="center" vertical="top" wrapText="1"/>
    </xf>
    <xf numFmtId="0" fontId="26" fillId="0" borderId="31" xfId="110" applyFont="1" applyFill="1" applyBorder="1" applyAlignment="1">
      <alignment horizontal="center" vertical="top" wrapText="1"/>
    </xf>
  </cellXfs>
  <cellStyles count="224">
    <cellStyle name="20% - Accent1" xfId="1"/>
    <cellStyle name="20% - Accent1 2" xfId="139"/>
    <cellStyle name="20% - Accent2" xfId="2"/>
    <cellStyle name="20% - Accent2 2" xfId="140"/>
    <cellStyle name="20% - Accent3" xfId="3"/>
    <cellStyle name="20% - Accent3 2" xfId="141"/>
    <cellStyle name="20% - Accent4" xfId="4"/>
    <cellStyle name="20% - Accent4 2" xfId="142"/>
    <cellStyle name="20% - Accent5" xfId="5"/>
    <cellStyle name="20% - Accent5 2" xfId="143"/>
    <cellStyle name="20% - Accent6" xfId="6"/>
    <cellStyle name="20% - Accent6 2" xfId="144"/>
    <cellStyle name="20% - ส่วนที่ถูกเน้น1" xfId="82"/>
    <cellStyle name="20% - ส่วนที่ถูกเน้น1 2" xfId="145"/>
    <cellStyle name="20% - ส่วนที่ถูกเน้น2" xfId="83"/>
    <cellStyle name="20% - ส่วนที่ถูกเน้น2 2" xfId="146"/>
    <cellStyle name="20% - ส่วนที่ถูกเน้น3" xfId="84"/>
    <cellStyle name="20% - ส่วนที่ถูกเน้น3 2" xfId="147"/>
    <cellStyle name="20% - ส่วนที่ถูกเน้น4" xfId="85"/>
    <cellStyle name="20% - ส่วนที่ถูกเน้น4 2" xfId="148"/>
    <cellStyle name="20% - ส่วนที่ถูกเน้น5" xfId="86"/>
    <cellStyle name="20% - ส่วนที่ถูกเน้น6" xfId="87"/>
    <cellStyle name="20% - ส่วนที่ถูกเน้น6 2" xfId="149"/>
    <cellStyle name="40% - Accent1" xfId="7"/>
    <cellStyle name="40% - Accent1 2" xfId="150"/>
    <cellStyle name="40% - Accent2" xfId="8"/>
    <cellStyle name="40% - Accent2 2" xfId="151"/>
    <cellStyle name="40% - Accent3" xfId="9"/>
    <cellStyle name="40% - Accent3 2" xfId="152"/>
    <cellStyle name="40% - Accent4" xfId="10"/>
    <cellStyle name="40% - Accent4 2" xfId="153"/>
    <cellStyle name="40% - Accent5" xfId="11"/>
    <cellStyle name="40% - Accent5 2" xfId="154"/>
    <cellStyle name="40% - Accent6" xfId="12"/>
    <cellStyle name="40% - Accent6 2" xfId="155"/>
    <cellStyle name="40% - ส่วนที่ถูกเน้น1" xfId="88"/>
    <cellStyle name="40% - ส่วนที่ถูกเน้น1 2" xfId="156"/>
    <cellStyle name="40% - ส่วนที่ถูกเน้น2" xfId="89"/>
    <cellStyle name="40% - ส่วนที่ถูกเน้น3" xfId="90"/>
    <cellStyle name="40% - ส่วนที่ถูกเน้น3 2" xfId="157"/>
    <cellStyle name="40% - ส่วนที่ถูกเน้น4" xfId="91"/>
    <cellStyle name="40% - ส่วนที่ถูกเน้น4 2" xfId="158"/>
    <cellStyle name="40% - ส่วนที่ถูกเน้น5" xfId="92"/>
    <cellStyle name="40% - ส่วนที่ถูกเน้น6" xfId="93"/>
    <cellStyle name="40% - ส่วนที่ถูกเน้น6 2" xfId="159"/>
    <cellStyle name="60% - Accent1" xfId="13"/>
    <cellStyle name="60% - Accent1 2" xfId="160"/>
    <cellStyle name="60% - Accent2" xfId="14"/>
    <cellStyle name="60% - Accent2 2" xfId="161"/>
    <cellStyle name="60% - Accent3" xfId="15"/>
    <cellStyle name="60% - Accent3 2" xfId="162"/>
    <cellStyle name="60% - Accent4" xfId="16"/>
    <cellStyle name="60% - Accent4 2" xfId="163"/>
    <cellStyle name="60% - Accent5" xfId="17"/>
    <cellStyle name="60% - Accent5 2" xfId="164"/>
    <cellStyle name="60% - Accent6" xfId="18"/>
    <cellStyle name="60% - Accent6 2" xfId="165"/>
    <cellStyle name="60% - ส่วนที่ถูกเน้น1" xfId="94"/>
    <cellStyle name="60% - ส่วนที่ถูกเน้น1 2" xfId="166"/>
    <cellStyle name="60% - ส่วนที่ถูกเน้น2" xfId="95"/>
    <cellStyle name="60% - ส่วนที่ถูกเน้น3" xfId="96"/>
    <cellStyle name="60% - ส่วนที่ถูกเน้น3 2" xfId="167"/>
    <cellStyle name="60% - ส่วนที่ถูกเน้น4" xfId="97"/>
    <cellStyle name="60% - ส่วนที่ถูกเน้น4 2" xfId="168"/>
    <cellStyle name="60% - ส่วนที่ถูกเน้น5" xfId="98"/>
    <cellStyle name="60% - ส่วนที่ถูกเน้น6" xfId="99"/>
    <cellStyle name="60% - ส่วนที่ถูกเน้น6 2" xfId="169"/>
    <cellStyle name="Accent1" xfId="19"/>
    <cellStyle name="Accent1 2" xfId="170"/>
    <cellStyle name="Accent2" xfId="20"/>
    <cellStyle name="Accent2 2" xfId="171"/>
    <cellStyle name="Accent3" xfId="21"/>
    <cellStyle name="Accent3 2" xfId="172"/>
    <cellStyle name="Accent4" xfId="22"/>
    <cellStyle name="Accent4 2" xfId="173"/>
    <cellStyle name="Accent5" xfId="23"/>
    <cellStyle name="Accent5 2" xfId="174"/>
    <cellStyle name="Accent6" xfId="24"/>
    <cellStyle name="Accent6 2" xfId="175"/>
    <cellStyle name="Bad" xfId="25"/>
    <cellStyle name="Bad 2" xfId="176"/>
    <cellStyle name="Calculation" xfId="26"/>
    <cellStyle name="Calculation 2" xfId="177"/>
    <cellStyle name="Check Cell" xfId="27"/>
    <cellStyle name="Check Cell 2" xfId="178"/>
    <cellStyle name="Comma" xfId="28" builtinId="3"/>
    <cellStyle name="Comma 10" xfId="137"/>
    <cellStyle name="Comma 10 2" xfId="220"/>
    <cellStyle name="Comma 11" xfId="179"/>
    <cellStyle name="Comma 2" xfId="29"/>
    <cellStyle name="Comma 2 2" xfId="100"/>
    <cellStyle name="Comma 2 3" xfId="30"/>
    <cellStyle name="Comma 2 3 2" xfId="80"/>
    <cellStyle name="Comma 3" xfId="31"/>
    <cellStyle name="Comma 3 2" xfId="32"/>
    <cellStyle name="Comma 3 3" xfId="101"/>
    <cellStyle name="Comma 4" xfId="33"/>
    <cellStyle name="Comma 4 2" xfId="102"/>
    <cellStyle name="Comma 4 3" xfId="103"/>
    <cellStyle name="Comma 5" xfId="34"/>
    <cellStyle name="Comma 5 3" xfId="104"/>
    <cellStyle name="Comma 6" xfId="35"/>
    <cellStyle name="Comma 6 2" xfId="36"/>
    <cellStyle name="Comma 7" xfId="37"/>
    <cellStyle name="Comma 7 2" xfId="78"/>
    <cellStyle name="Comma 7 2 2" xfId="180"/>
    <cellStyle name="Comma 7 3" xfId="181"/>
    <cellStyle name="Comma 7 4" xfId="221"/>
    <cellStyle name="Comma 8" xfId="38"/>
    <cellStyle name="Comma 9" xfId="105"/>
    <cellStyle name="Explanatory Text" xfId="39"/>
    <cellStyle name="Explanatory Text 2" xfId="182"/>
    <cellStyle name="Good" xfId="40"/>
    <cellStyle name="Good 2" xfId="183"/>
    <cellStyle name="Heading 1" xfId="41"/>
    <cellStyle name="Heading 1 2" xfId="184"/>
    <cellStyle name="Heading 2" xfId="42"/>
    <cellStyle name="Heading 2 2" xfId="185"/>
    <cellStyle name="Heading 3" xfId="43"/>
    <cellStyle name="Heading 3 2" xfId="186"/>
    <cellStyle name="Heading 4" xfId="44"/>
    <cellStyle name="Heading 4 2" xfId="187"/>
    <cellStyle name="Hyperlink 2" xfId="45"/>
    <cellStyle name="Input" xfId="46"/>
    <cellStyle name="Input 2" xfId="188"/>
    <cellStyle name="Linked Cell" xfId="47"/>
    <cellStyle name="Linked Cell 2" xfId="189"/>
    <cellStyle name="Neutral" xfId="48"/>
    <cellStyle name="Neutral 2" xfId="190"/>
    <cellStyle name="Normal" xfId="0" builtinId="0"/>
    <cellStyle name="Normal 10" xfId="49"/>
    <cellStyle name="Normal 10 2" xfId="76"/>
    <cellStyle name="Normal 11" xfId="191"/>
    <cellStyle name="Normal 12" xfId="192"/>
    <cellStyle name="Normal 2" xfId="50"/>
    <cellStyle name="Normal 2 2" xfId="106"/>
    <cellStyle name="Normal 2 3" xfId="79"/>
    <cellStyle name="Normal 2_10. สถาปัตฯ" xfId="193"/>
    <cellStyle name="Normal 3" xfId="74"/>
    <cellStyle name="Normal 3 2" xfId="222"/>
    <cellStyle name="Normal 4" xfId="107"/>
    <cellStyle name="Normal 4 2" xfId="108"/>
    <cellStyle name="Normal 5" xfId="51"/>
    <cellStyle name="Normal 5 2" xfId="77"/>
    <cellStyle name="Normal 6" xfId="194"/>
    <cellStyle name="Normal 6 2" xfId="195"/>
    <cellStyle name="Normal 7" xfId="109"/>
    <cellStyle name="Normal 7 2" xfId="196"/>
    <cellStyle name="Normal 8" xfId="197"/>
    <cellStyle name="Normal 9" xfId="198"/>
    <cellStyle name="Normal 9 3" xfId="138"/>
    <cellStyle name="Normal_แบบฟอร์มติดตามโครงการ" xfId="110"/>
    <cellStyle name="Note" xfId="52"/>
    <cellStyle name="Note 2" xfId="199"/>
    <cellStyle name="Output" xfId="53"/>
    <cellStyle name="Output 2" xfId="200"/>
    <cellStyle name="Title" xfId="54"/>
    <cellStyle name="Title 2" xfId="201"/>
    <cellStyle name="Total" xfId="55"/>
    <cellStyle name="Total 2" xfId="202"/>
    <cellStyle name="Warning Text" xfId="56"/>
    <cellStyle name="Warning Text 2" xfId="203"/>
    <cellStyle name="การคำนวณ" xfId="111"/>
    <cellStyle name="การคำนวณ 2" xfId="204"/>
    <cellStyle name="ข้อความเตือน" xfId="112"/>
    <cellStyle name="ข้อความอธิบาย" xfId="113"/>
    <cellStyle name="เครื่องหมายจุลภาค 2" xfId="57"/>
    <cellStyle name="เครื่องหมายจุลภาค 2 2" xfId="58"/>
    <cellStyle name="เครื่องหมายจุลภาค 2 3" xfId="81"/>
    <cellStyle name="เครื่องหมายจุลภาค 3" xfId="59"/>
    <cellStyle name="เครื่องหมายจุลภาค 4" xfId="205"/>
    <cellStyle name="เครื่องหมายจุลภาค 4 2" xfId="114"/>
    <cellStyle name="เครื่องหมายจุลภาค 5" xfId="60"/>
    <cellStyle name="เครื่องหมายจุลภาค_คำชี้แจงหมวดค่าตอบแทน,ใช้สอย,วัสดุ" xfId="206"/>
    <cellStyle name="ชื่อเรื่อง" xfId="115"/>
    <cellStyle name="ชื่อเรื่อง 2" xfId="207"/>
    <cellStyle name="เซลล์ตรวจสอบ" xfId="116"/>
    <cellStyle name="เซลล์ที่มีการเชื่อมโยง" xfId="117"/>
    <cellStyle name="ดี" xfId="118"/>
    <cellStyle name="ปกติ 11" xfId="61"/>
    <cellStyle name="ปกติ 11 2" xfId="62"/>
    <cellStyle name="ปกติ 11 2 2" xfId="63"/>
    <cellStyle name="ปกติ 11 2_06แผนปฏิบัติราชการประจำปี 55(เพื่อเข้าสภา)" xfId="64"/>
    <cellStyle name="ปกติ 11 3" xfId="65"/>
    <cellStyle name="ปกติ 2" xfId="66"/>
    <cellStyle name="ปกติ 2 2" xfId="67"/>
    <cellStyle name="ปกติ 2 3" xfId="75"/>
    <cellStyle name="ปกติ 2_แบบฟอร์มติดตามโครงการ" xfId="119"/>
    <cellStyle name="ปกติ 3" xfId="68"/>
    <cellStyle name="ปกติ 4" xfId="69"/>
    <cellStyle name="ปกติ 5" xfId="70"/>
    <cellStyle name="ปกติ 5 2" xfId="71"/>
    <cellStyle name="ปกติ 5_06แผนปฏิบัติราชการประจำปี 55(เพื่อเข้าสภา)" xfId="72"/>
    <cellStyle name="ปกติ 7" xfId="73"/>
    <cellStyle name="ปกติ_0.สรุปรายการโครงการ 54 2" xfId="208"/>
    <cellStyle name="ปกติ_โครงการงานบริการวิชาการแก่ชุมชน 2547" xfId="120"/>
    <cellStyle name="ปกติ_โครงการงานบริการวิชาการแก่ชุมชน 2547 2" xfId="223"/>
    <cellStyle name="ปกติ_โครงการงานบริการวิชาการแก่ชุมชน 2547 3" xfId="219"/>
    <cellStyle name="ปกติ_สื่อการสอน+ปรับปรุงหลักสูตร" xfId="218"/>
    <cellStyle name="ป้อนค่า" xfId="121"/>
    <cellStyle name="ป้อนค่า 2" xfId="209"/>
    <cellStyle name="ปานกลาง" xfId="122"/>
    <cellStyle name="ผลรวม" xfId="123"/>
    <cellStyle name="ผลรวม 2" xfId="210"/>
    <cellStyle name="แย่" xfId="124"/>
    <cellStyle name="ส่วนที่ถูกเน้น1" xfId="125"/>
    <cellStyle name="ส่วนที่ถูกเน้น1 2" xfId="211"/>
    <cellStyle name="ส่วนที่ถูกเน้น2" xfId="126"/>
    <cellStyle name="ส่วนที่ถูกเน้น3" xfId="127"/>
    <cellStyle name="ส่วนที่ถูกเน้น4" xfId="128"/>
    <cellStyle name="ส่วนที่ถูกเน้น4 2" xfId="212"/>
    <cellStyle name="ส่วนที่ถูกเน้น5" xfId="129"/>
    <cellStyle name="ส่วนที่ถูกเน้น6" xfId="130"/>
    <cellStyle name="แสดงผล" xfId="131"/>
    <cellStyle name="แสดงผล 2" xfId="213"/>
    <cellStyle name="หมายเหตุ" xfId="132"/>
    <cellStyle name="หัวเรื่อง 1" xfId="133"/>
    <cellStyle name="หัวเรื่อง 1 2" xfId="214"/>
    <cellStyle name="หัวเรื่อง 2" xfId="134"/>
    <cellStyle name="หัวเรื่อง 2 2" xfId="215"/>
    <cellStyle name="หัวเรื่อง 3" xfId="135"/>
    <cellStyle name="หัวเรื่อง 3 2" xfId="216"/>
    <cellStyle name="หัวเรื่อง 4" xfId="136"/>
    <cellStyle name="หัวเรื่อง 4 2" xfId="217"/>
  </cellStyles>
  <dxfs count="0"/>
  <tableStyles count="0" defaultTableStyle="TableStyleMedium9" defaultPivotStyle="PivotStyleLight16"/>
  <colors>
    <mruColors>
      <color rgb="FF99FFCC"/>
      <color rgb="FFFFCCFF"/>
      <color rgb="FF00CC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8</xdr:row>
      <xdr:rowOff>0</xdr:rowOff>
    </xdr:from>
    <xdr:to>
      <xdr:col>1</xdr:col>
      <xdr:colOff>733425</xdr:colOff>
      <xdr:row>8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71575" y="41052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733425</xdr:colOff>
      <xdr:row>8</xdr:row>
      <xdr:rowOff>0</xdr:rowOff>
    </xdr:from>
    <xdr:to>
      <xdr:col>1</xdr:col>
      <xdr:colOff>733425</xdr:colOff>
      <xdr:row>8</xdr:row>
      <xdr:rowOff>95250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71575" y="41052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733425</xdr:colOff>
      <xdr:row>8</xdr:row>
      <xdr:rowOff>0</xdr:rowOff>
    </xdr:from>
    <xdr:to>
      <xdr:col>1</xdr:col>
      <xdr:colOff>733425</xdr:colOff>
      <xdr:row>8</xdr:row>
      <xdr:rowOff>95250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171575" y="41052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733425</xdr:colOff>
      <xdr:row>8</xdr:row>
      <xdr:rowOff>0</xdr:rowOff>
    </xdr:from>
    <xdr:to>
      <xdr:col>1</xdr:col>
      <xdr:colOff>733425</xdr:colOff>
      <xdr:row>8</xdr:row>
      <xdr:rowOff>95250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171575" y="41052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733425</xdr:colOff>
      <xdr:row>10</xdr:row>
      <xdr:rowOff>0</xdr:rowOff>
    </xdr:from>
    <xdr:to>
      <xdr:col>1</xdr:col>
      <xdr:colOff>733425</xdr:colOff>
      <xdr:row>10</xdr:row>
      <xdr:rowOff>95250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171575" y="1464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11</xdr:row>
      <xdr:rowOff>0</xdr:rowOff>
    </xdr:from>
    <xdr:to>
      <xdr:col>1</xdr:col>
      <xdr:colOff>733425</xdr:colOff>
      <xdr:row>11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71575" y="9667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733425</xdr:colOff>
      <xdr:row>7</xdr:row>
      <xdr:rowOff>0</xdr:rowOff>
    </xdr:from>
    <xdr:to>
      <xdr:col>1</xdr:col>
      <xdr:colOff>733425</xdr:colOff>
      <xdr:row>7</xdr:row>
      <xdr:rowOff>95250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71575" y="37719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733425</xdr:colOff>
      <xdr:row>7</xdr:row>
      <xdr:rowOff>0</xdr:rowOff>
    </xdr:from>
    <xdr:to>
      <xdr:col>1</xdr:col>
      <xdr:colOff>733425</xdr:colOff>
      <xdr:row>7</xdr:row>
      <xdr:rowOff>95250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171575" y="37719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733425</xdr:colOff>
      <xdr:row>7</xdr:row>
      <xdr:rowOff>0</xdr:rowOff>
    </xdr:from>
    <xdr:to>
      <xdr:col>1</xdr:col>
      <xdr:colOff>733425</xdr:colOff>
      <xdr:row>7</xdr:row>
      <xdr:rowOff>95250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171575" y="37719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733425</xdr:colOff>
      <xdr:row>7</xdr:row>
      <xdr:rowOff>0</xdr:rowOff>
    </xdr:from>
    <xdr:to>
      <xdr:col>1</xdr:col>
      <xdr:colOff>733425</xdr:colOff>
      <xdr:row>7</xdr:row>
      <xdr:rowOff>95250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171575" y="37719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733425</xdr:colOff>
      <xdr:row>11</xdr:row>
      <xdr:rowOff>0</xdr:rowOff>
    </xdr:from>
    <xdr:to>
      <xdr:col>1</xdr:col>
      <xdr:colOff>733425</xdr:colOff>
      <xdr:row>11</xdr:row>
      <xdr:rowOff>95250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171575" y="9667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AC125"/>
  <sheetViews>
    <sheetView view="pageBreakPreview" topLeftCell="B19" zoomScale="90" zoomScaleNormal="100" zoomScaleSheetLayoutView="90" workbookViewId="0">
      <selection activeCell="C23" sqref="C23"/>
    </sheetView>
  </sheetViews>
  <sheetFormatPr defaultRowHeight="13.5"/>
  <cols>
    <col min="1" max="1" width="5.85546875" style="32" customWidth="1"/>
    <col min="2" max="2" width="44.140625" style="32" customWidth="1"/>
    <col min="3" max="3" width="7.5703125" style="32" bestFit="1" customWidth="1"/>
    <col min="4" max="4" width="2.28515625" style="32" bestFit="1" customWidth="1"/>
    <col min="5" max="5" width="8" style="32" bestFit="1" customWidth="1"/>
    <col min="6" max="6" width="7" style="32" bestFit="1" customWidth="1"/>
    <col min="7" max="7" width="12.140625" style="32" customWidth="1"/>
    <col min="8" max="8" width="10.85546875" style="32" customWidth="1"/>
    <col min="9" max="9" width="8.7109375" style="32" bestFit="1" customWidth="1"/>
    <col min="10" max="10" width="5.28515625" style="32" customWidth="1"/>
    <col min="11" max="11" width="12.140625" style="32" customWidth="1"/>
    <col min="12" max="12" width="9.5703125" style="32" bestFit="1" customWidth="1"/>
    <col min="13" max="14" width="10.85546875" style="32" customWidth="1"/>
    <col min="15" max="15" width="6.5703125" style="32" customWidth="1"/>
    <col min="16" max="24" width="4.28515625" style="32" customWidth="1"/>
    <col min="25" max="25" width="13.28515625" style="32" customWidth="1"/>
    <col min="26" max="26" width="11.28515625" style="32" customWidth="1"/>
    <col min="27" max="27" width="6" style="32" bestFit="1" customWidth="1"/>
    <col min="28" max="29" width="22.85546875" style="32" bestFit="1" customWidth="1"/>
    <col min="30" max="16384" width="9.140625" style="32"/>
  </cols>
  <sheetData>
    <row r="1" spans="1:28" s="28" customFormat="1" ht="36">
      <c r="A1" s="469" t="s">
        <v>228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</row>
    <row r="2" spans="1:28" s="29" customFormat="1" ht="19.5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</row>
    <row r="3" spans="1:28" s="30" customFormat="1" ht="33.75">
      <c r="A3" s="471" t="s">
        <v>128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</row>
    <row r="4" spans="1:28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30" customFormat="1" ht="33.75">
      <c r="A5" s="471" t="s">
        <v>129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</row>
    <row r="6" spans="1:28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30" customFormat="1" ht="33.75">
      <c r="A7" s="471" t="s">
        <v>130</v>
      </c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/>
      <c r="Y7" s="471"/>
      <c r="Z7" s="471"/>
      <c r="AA7" s="471"/>
      <c r="AB7" s="471"/>
    </row>
    <row r="8" spans="1:28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s="30" customFormat="1" ht="33.75">
      <c r="A9" s="468" t="s">
        <v>151</v>
      </c>
      <c r="B9" s="468"/>
      <c r="C9" s="468"/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</row>
    <row r="10" spans="1:28" ht="32.25">
      <c r="A10" s="98" t="s">
        <v>152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28" s="30" customFormat="1" ht="33.75">
      <c r="A12" s="468" t="s">
        <v>229</v>
      </c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94"/>
    </row>
    <row r="13" spans="1:28" ht="32.25">
      <c r="A13" s="98" t="s">
        <v>153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  <row r="14" spans="1:28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28" s="1" customFormat="1" ht="30.75">
      <c r="A15" s="464" t="s">
        <v>131</v>
      </c>
      <c r="B15" s="464"/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</row>
    <row r="16" spans="1:28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 spans="1:29" s="1" customFormat="1" ht="33.75">
      <c r="A17" s="33" t="s">
        <v>66</v>
      </c>
      <c r="B17" s="34"/>
      <c r="C17" s="34"/>
      <c r="D17" s="34"/>
      <c r="E17" s="34"/>
      <c r="F17" s="34"/>
      <c r="G17" s="34"/>
      <c r="H17" s="34"/>
      <c r="I17" s="465"/>
      <c r="J17" s="466"/>
      <c r="K17" s="35" t="s">
        <v>0</v>
      </c>
      <c r="L17" s="36"/>
      <c r="M17" s="36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465"/>
      <c r="AA17" s="466"/>
      <c r="AB17" s="34"/>
    </row>
    <row r="18" spans="1:29" s="30" customFormat="1" ht="33.75">
      <c r="A18" s="37"/>
      <c r="B18" s="38" t="s">
        <v>67</v>
      </c>
      <c r="C18" s="37"/>
      <c r="D18" s="37"/>
      <c r="E18" s="37"/>
      <c r="F18" s="37"/>
      <c r="G18" s="37"/>
      <c r="H18" s="37"/>
      <c r="K18" s="39"/>
      <c r="L18" s="40" t="s">
        <v>68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41"/>
      <c r="AA18" s="41"/>
      <c r="AB18" s="37"/>
    </row>
    <row r="19" spans="1:29" s="44" customFormat="1" ht="28.5">
      <c r="A19" s="42"/>
      <c r="B19" s="48" t="s">
        <v>132</v>
      </c>
      <c r="C19" s="106"/>
      <c r="D19" s="106"/>
      <c r="E19" s="106"/>
      <c r="F19" s="106"/>
      <c r="G19" s="107"/>
      <c r="H19" s="108" t="s">
        <v>136</v>
      </c>
      <c r="I19" s="111">
        <v>80</v>
      </c>
      <c r="J19" s="107"/>
      <c r="K19" s="42"/>
      <c r="L19" s="48" t="s">
        <v>137</v>
      </c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24">
        <v>391</v>
      </c>
      <c r="Z19" s="123" t="s">
        <v>150</v>
      </c>
      <c r="AA19" s="107"/>
    </row>
    <row r="20" spans="1:29" s="44" customFormat="1" ht="33.75">
      <c r="A20" s="42"/>
      <c r="B20" s="38" t="s">
        <v>69</v>
      </c>
      <c r="C20" s="37"/>
      <c r="D20" s="37"/>
      <c r="E20" s="37"/>
      <c r="F20" s="37"/>
      <c r="G20" s="45"/>
      <c r="H20" s="96"/>
      <c r="I20" s="45"/>
      <c r="J20" s="109"/>
      <c r="K20" s="42"/>
      <c r="L20" s="48" t="s">
        <v>138</v>
      </c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25">
        <v>455</v>
      </c>
      <c r="Z20" s="123" t="s">
        <v>150</v>
      </c>
      <c r="AA20" s="107"/>
    </row>
    <row r="21" spans="1:29" s="30" customFormat="1" ht="33.75">
      <c r="A21" s="37"/>
      <c r="B21" s="48" t="s">
        <v>133</v>
      </c>
      <c r="C21" s="106"/>
      <c r="D21" s="106"/>
      <c r="E21" s="106"/>
      <c r="F21" s="106"/>
      <c r="G21" s="107"/>
      <c r="H21" s="108" t="s">
        <v>136</v>
      </c>
      <c r="I21" s="111">
        <v>85</v>
      </c>
      <c r="J21" s="107"/>
      <c r="K21" s="37"/>
      <c r="L21" s="48" t="s">
        <v>139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26">
        <v>1827</v>
      </c>
      <c r="Z21" s="123" t="s">
        <v>150</v>
      </c>
      <c r="AA21" s="107"/>
    </row>
    <row r="22" spans="1:29" s="44" customFormat="1" ht="33.75">
      <c r="A22" s="42"/>
      <c r="B22" s="38" t="s">
        <v>70</v>
      </c>
      <c r="C22" s="37"/>
      <c r="D22" s="37"/>
      <c r="E22" s="37"/>
      <c r="F22" s="37"/>
      <c r="G22" s="37"/>
      <c r="H22" s="96"/>
      <c r="I22" s="30"/>
      <c r="J22" s="110"/>
      <c r="K22" s="42"/>
      <c r="L22" s="113" t="s">
        <v>69</v>
      </c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</row>
    <row r="23" spans="1:29" s="44" customFormat="1" ht="28.5">
      <c r="A23" s="42"/>
      <c r="B23" s="48" t="s">
        <v>134</v>
      </c>
      <c r="C23" s="107"/>
      <c r="D23" s="107"/>
      <c r="E23" s="107"/>
      <c r="F23" s="107"/>
      <c r="G23" s="107"/>
      <c r="H23" s="108" t="s">
        <v>136</v>
      </c>
      <c r="I23" s="46">
        <v>85</v>
      </c>
      <c r="J23" s="107"/>
      <c r="K23" s="42"/>
      <c r="L23" s="48" t="s">
        <v>140</v>
      </c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21" t="s">
        <v>136</v>
      </c>
      <c r="Z23" s="43">
        <v>84</v>
      </c>
      <c r="AA23" s="114"/>
      <c r="AB23" s="42"/>
    </row>
    <row r="24" spans="1:29" s="30" customFormat="1" ht="33.75">
      <c r="A24" s="37"/>
      <c r="B24" s="95" t="s">
        <v>135</v>
      </c>
      <c r="K24" s="37"/>
      <c r="L24" s="113" t="s">
        <v>70</v>
      </c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2"/>
      <c r="AA24" s="116"/>
      <c r="AB24" s="47"/>
    </row>
    <row r="25" spans="1:29" s="44" customFormat="1" ht="32.25">
      <c r="A25" s="47"/>
      <c r="K25" s="47"/>
      <c r="L25" s="48" t="s">
        <v>141</v>
      </c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21" t="s">
        <v>136</v>
      </c>
      <c r="Z25" s="43">
        <v>85</v>
      </c>
      <c r="AA25" s="114"/>
      <c r="AB25" s="47"/>
    </row>
    <row r="26" spans="1:29" s="44" customFormat="1" ht="32.25">
      <c r="A26" s="47"/>
      <c r="B26" s="48"/>
      <c r="C26" s="47"/>
      <c r="D26" s="47"/>
      <c r="E26" s="47"/>
      <c r="F26" s="47"/>
      <c r="G26" s="47"/>
      <c r="H26" s="47"/>
      <c r="I26" s="47"/>
      <c r="J26" s="47"/>
      <c r="K26" s="47"/>
      <c r="L26" s="113" t="s">
        <v>71</v>
      </c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</row>
    <row r="27" spans="1:29" s="44" customFormat="1" ht="32.25">
      <c r="A27" s="47"/>
      <c r="B27" s="48"/>
      <c r="C27" s="47"/>
      <c r="D27" s="47"/>
      <c r="E27" s="47"/>
      <c r="F27" s="47"/>
      <c r="G27" s="47"/>
      <c r="H27" s="47"/>
      <c r="I27" s="47"/>
      <c r="J27" s="47"/>
      <c r="K27" s="47"/>
      <c r="L27" s="48" t="s">
        <v>142</v>
      </c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20"/>
      <c r="Y27" s="127">
        <v>94.9285</v>
      </c>
      <c r="Z27" s="122" t="s">
        <v>149</v>
      </c>
      <c r="AA27" s="107"/>
    </row>
    <row r="28" spans="1:29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29" s="44" customFormat="1" ht="13.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1:29" s="44" customFormat="1" ht="28.5">
      <c r="P30" s="467"/>
      <c r="Q30" s="467"/>
      <c r="R30" s="467"/>
      <c r="S30" s="467"/>
      <c r="T30" s="467"/>
      <c r="AB30" s="47"/>
    </row>
    <row r="31" spans="1:29" s="44" customFormat="1" ht="28.5">
      <c r="AB31" s="49"/>
      <c r="AC31" s="50"/>
    </row>
    <row r="32" spans="1:29" s="44" customFormat="1" ht="28.5">
      <c r="AB32" s="49"/>
      <c r="AC32" s="50"/>
    </row>
    <row r="33" spans="28:29" s="44" customFormat="1" ht="28.5">
      <c r="AB33" s="51"/>
      <c r="AC33" s="51"/>
    </row>
    <row r="34" spans="28:29" s="44" customFormat="1" ht="28.5">
      <c r="AB34" s="52"/>
      <c r="AC34" s="52"/>
    </row>
    <row r="35" spans="28:29" s="44" customFormat="1" ht="28.5">
      <c r="AB35" s="52"/>
    </row>
    <row r="36" spans="28:29" s="44" customFormat="1" ht="28.5"/>
    <row r="37" spans="28:29" s="44" customFormat="1" ht="28.5"/>
    <row r="38" spans="28:29" s="44" customFormat="1" ht="28.5"/>
    <row r="39" spans="28:29" s="44" customFormat="1" ht="28.5"/>
    <row r="40" spans="28:29" s="44" customFormat="1" ht="28.5"/>
    <row r="41" spans="28:29" s="44" customFormat="1" ht="28.5"/>
    <row r="42" spans="28:29" s="44" customFormat="1" ht="28.5"/>
    <row r="43" spans="28:29" s="44" customFormat="1" ht="28.5"/>
    <row r="44" spans="28:29" s="44" customFormat="1" ht="28.5"/>
    <row r="45" spans="28:29" s="44" customFormat="1" ht="28.5"/>
    <row r="46" spans="28:29" s="44" customFormat="1" ht="28.5"/>
    <row r="47" spans="28:29" s="44" customFormat="1" ht="28.5"/>
    <row r="48" spans="28:29" s="44" customFormat="1" ht="28.5"/>
    <row r="49" s="44" customFormat="1" ht="28.5"/>
    <row r="50" s="44" customFormat="1" ht="28.5"/>
    <row r="51" s="44" customFormat="1" ht="28.5"/>
    <row r="52" s="44" customFormat="1" ht="28.5"/>
    <row r="53" s="44" customFormat="1" ht="28.5"/>
    <row r="54" s="44" customFormat="1" ht="28.5"/>
    <row r="55" s="44" customFormat="1" ht="28.5"/>
    <row r="56" s="44" customFormat="1" ht="28.5"/>
    <row r="57" s="44" customFormat="1" ht="28.5"/>
    <row r="58" s="44" customFormat="1" ht="28.5"/>
    <row r="59" s="44" customFormat="1" ht="28.5"/>
    <row r="60" s="44" customFormat="1" ht="28.5"/>
    <row r="61" s="44" customFormat="1" ht="28.5"/>
    <row r="62" s="44" customFormat="1" ht="28.5"/>
    <row r="63" s="44" customFormat="1" ht="28.5"/>
    <row r="64" s="44" customFormat="1" ht="28.5"/>
    <row r="65" s="44" customFormat="1" ht="28.5"/>
    <row r="66" s="44" customFormat="1" ht="28.5"/>
    <row r="67" s="44" customFormat="1" ht="28.5"/>
    <row r="68" s="44" customFormat="1" ht="28.5"/>
    <row r="69" s="44" customFormat="1" ht="28.5"/>
    <row r="70" s="44" customFormat="1" ht="28.5"/>
    <row r="71" s="44" customFormat="1" ht="28.5"/>
    <row r="72" s="44" customFormat="1" ht="28.5"/>
    <row r="73" s="44" customFormat="1" ht="28.5"/>
    <row r="74" s="44" customFormat="1" ht="28.5"/>
    <row r="75" s="44" customFormat="1" ht="28.5"/>
    <row r="76" s="44" customFormat="1" ht="28.5"/>
    <row r="77" s="44" customFormat="1" ht="28.5"/>
    <row r="78" s="44" customFormat="1" ht="28.5"/>
    <row r="79" s="44" customFormat="1" ht="28.5"/>
    <row r="80" s="44" customFormat="1" ht="28.5"/>
    <row r="81" s="44" customFormat="1" ht="28.5"/>
    <row r="82" s="44" customFormat="1" ht="28.5"/>
    <row r="83" s="44" customFormat="1" ht="28.5"/>
    <row r="84" s="44" customFormat="1" ht="28.5"/>
    <row r="85" s="44" customFormat="1" ht="28.5"/>
    <row r="86" s="44" customFormat="1" ht="28.5"/>
    <row r="87" s="44" customFormat="1" ht="28.5"/>
    <row r="88" s="44" customFormat="1" ht="28.5"/>
    <row r="89" s="44" customFormat="1" ht="28.5"/>
    <row r="90" s="44" customFormat="1" ht="28.5"/>
    <row r="91" s="44" customFormat="1" ht="28.5"/>
    <row r="92" s="44" customFormat="1" ht="28.5"/>
    <row r="93" s="44" customFormat="1" ht="28.5"/>
    <row r="94" s="44" customFormat="1" ht="28.5"/>
    <row r="95" s="44" customFormat="1" ht="28.5"/>
    <row r="96" s="44" customFormat="1" ht="28.5"/>
    <row r="97" s="44" customFormat="1" ht="28.5"/>
    <row r="98" s="44" customFormat="1" ht="28.5"/>
    <row r="99" s="44" customFormat="1" ht="28.5"/>
    <row r="100" s="44" customFormat="1" ht="28.5"/>
    <row r="101" s="44" customFormat="1" ht="28.5"/>
    <row r="102" s="44" customFormat="1" ht="28.5"/>
    <row r="103" s="44" customFormat="1" ht="28.5"/>
    <row r="104" s="44" customFormat="1" ht="28.5"/>
    <row r="105" s="44" customFormat="1" ht="28.5"/>
    <row r="106" s="44" customFormat="1" ht="28.5"/>
    <row r="107" s="44" customFormat="1" ht="28.5"/>
    <row r="108" s="44" customFormat="1" ht="28.5"/>
    <row r="109" s="44" customFormat="1" ht="28.5"/>
    <row r="110" s="44" customFormat="1" ht="28.5"/>
    <row r="111" s="44" customFormat="1" ht="28.5"/>
    <row r="112" s="44" customFormat="1" ht="28.5"/>
    <row r="113" s="44" customFormat="1" ht="28.5"/>
    <row r="114" s="44" customFormat="1" ht="28.5"/>
    <row r="115" s="44" customFormat="1" ht="28.5"/>
    <row r="116" s="44" customFormat="1" ht="28.5"/>
    <row r="117" s="44" customFormat="1" ht="28.5"/>
    <row r="118" s="44" customFormat="1" ht="28.5"/>
    <row r="119" s="44" customFormat="1" ht="28.5"/>
    <row r="120" s="44" customFormat="1" ht="28.5"/>
    <row r="121" s="44" customFormat="1" ht="28.5"/>
    <row r="122" s="44" customFormat="1" ht="28.5"/>
    <row r="123" s="44" customFormat="1" ht="28.5"/>
    <row r="124" s="44" customFormat="1" ht="28.5"/>
    <row r="125" s="44" customFormat="1" ht="28.5"/>
  </sheetData>
  <mergeCells count="11">
    <mergeCell ref="A9:AB9"/>
    <mergeCell ref="A1:AB1"/>
    <mergeCell ref="A2:AB2"/>
    <mergeCell ref="A3:AB3"/>
    <mergeCell ref="A5:AB5"/>
    <mergeCell ref="A7:AB7"/>
    <mergeCell ref="A15:AB15"/>
    <mergeCell ref="I17:J17"/>
    <mergeCell ref="Z17:AA17"/>
    <mergeCell ref="P30:T30"/>
    <mergeCell ref="A12:AA12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58" firstPageNumber="26" orientation="landscape" useFirstPageNumber="1" horizontalDpi="4294967293" r:id="rId1"/>
  <headerFooter>
    <oddFooter>&amp;R&amp;"TH SarabunPSK,Bold"&amp;28&amp;P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P62"/>
  <sheetViews>
    <sheetView view="pageBreakPreview" zoomScale="60" zoomScaleNormal="100" workbookViewId="0">
      <pane ySplit="1980" activePane="bottomLeft"/>
      <selection sqref="A1:XFD1048576"/>
      <selection pane="bottomLeft" activeCell="E7" sqref="E7"/>
    </sheetView>
  </sheetViews>
  <sheetFormatPr defaultRowHeight="12.75"/>
  <cols>
    <col min="1" max="1" width="50" style="275" customWidth="1"/>
    <col min="2" max="2" width="22.85546875" style="313" bestFit="1" customWidth="1"/>
    <col min="3" max="3" width="22.42578125" style="313" bestFit="1" customWidth="1"/>
    <col min="4" max="4" width="28.7109375" style="313" bestFit="1" customWidth="1"/>
    <col min="5" max="6" width="20" style="313" bestFit="1" customWidth="1"/>
    <col min="7" max="7" width="16.42578125" style="313" bestFit="1" customWidth="1"/>
    <col min="8" max="8" width="11" style="313" bestFit="1" customWidth="1"/>
    <col min="9" max="9" width="18.140625" style="313" bestFit="1" customWidth="1"/>
    <col min="10" max="10" width="20.28515625" style="313" bestFit="1" customWidth="1"/>
    <col min="11" max="11" width="14.7109375" style="313" bestFit="1" customWidth="1"/>
    <col min="12" max="12" width="18.140625" style="313" bestFit="1" customWidth="1"/>
    <col min="13" max="13" width="14.7109375" style="313" bestFit="1" customWidth="1"/>
    <col min="14" max="14" width="13.140625" style="313" bestFit="1" customWidth="1"/>
    <col min="15" max="15" width="10.85546875" style="313" bestFit="1" customWidth="1"/>
    <col min="16" max="16" width="13.140625" style="313" bestFit="1" customWidth="1"/>
    <col min="17" max="16384" width="9.140625" style="275"/>
  </cols>
  <sheetData>
    <row r="1" spans="1:16" ht="32.25">
      <c r="A1" s="371" t="s">
        <v>143</v>
      </c>
      <c r="B1" s="277"/>
      <c r="C1" s="277"/>
      <c r="D1" s="372"/>
      <c r="E1" s="277"/>
      <c r="F1" s="372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pans="1:16" ht="12.7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</row>
    <row r="3" spans="1:16" ht="45" customHeight="1">
      <c r="A3" s="472" t="s">
        <v>35</v>
      </c>
      <c r="B3" s="473" t="s">
        <v>186</v>
      </c>
      <c r="C3" s="475" t="s">
        <v>127</v>
      </c>
      <c r="D3" s="478" t="s">
        <v>187</v>
      </c>
      <c r="E3" s="474" t="s">
        <v>72</v>
      </c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80"/>
    </row>
    <row r="4" spans="1:16" ht="26.25" customHeight="1">
      <c r="A4" s="472"/>
      <c r="B4" s="474"/>
      <c r="C4" s="476"/>
      <c r="D4" s="478"/>
      <c r="E4" s="481" t="s">
        <v>73</v>
      </c>
      <c r="F4" s="481"/>
      <c r="G4" s="481"/>
      <c r="H4" s="481" t="s">
        <v>74</v>
      </c>
      <c r="I4" s="481"/>
      <c r="J4" s="481"/>
      <c r="K4" s="481" t="s">
        <v>75</v>
      </c>
      <c r="L4" s="481"/>
      <c r="M4" s="481"/>
      <c r="N4" s="481" t="s">
        <v>76</v>
      </c>
      <c r="O4" s="481"/>
      <c r="P4" s="481"/>
    </row>
    <row r="5" spans="1:16" ht="32.25" customHeight="1">
      <c r="A5" s="472"/>
      <c r="B5" s="474"/>
      <c r="C5" s="477"/>
      <c r="D5" s="478"/>
      <c r="E5" s="373" t="s">
        <v>77</v>
      </c>
      <c r="F5" s="373" t="s">
        <v>78</v>
      </c>
      <c r="G5" s="373" t="s">
        <v>79</v>
      </c>
      <c r="H5" s="373" t="s">
        <v>77</v>
      </c>
      <c r="I5" s="373" t="s">
        <v>78</v>
      </c>
      <c r="J5" s="373" t="s">
        <v>80</v>
      </c>
      <c r="K5" s="373" t="s">
        <v>77</v>
      </c>
      <c r="L5" s="373" t="s">
        <v>78</v>
      </c>
      <c r="M5" s="373" t="s">
        <v>81</v>
      </c>
      <c r="N5" s="373" t="s">
        <v>77</v>
      </c>
      <c r="O5" s="373" t="s">
        <v>78</v>
      </c>
      <c r="P5" s="373" t="s">
        <v>82</v>
      </c>
    </row>
    <row r="6" spans="1:16" s="378" customFormat="1" ht="26.25" customHeight="1" thickBot="1">
      <c r="A6" s="374" t="s">
        <v>36</v>
      </c>
      <c r="B6" s="375">
        <f>C6+D6</f>
        <v>94928500</v>
      </c>
      <c r="C6" s="376">
        <f>C7+C12+C17+C20+C33</f>
        <v>48738500</v>
      </c>
      <c r="D6" s="377">
        <f>G6+J6+M6+P6</f>
        <v>46190000</v>
      </c>
      <c r="E6" s="377">
        <f>E7+E12+E17+E20+E33+E40+E47</f>
        <v>29645200</v>
      </c>
      <c r="F6" s="377">
        <f>F7+F12+F17+F20+F33+F40+F47</f>
        <v>7282200</v>
      </c>
      <c r="G6" s="377">
        <f>G7+G12+G17+G20+G33+G40+G47</f>
        <v>36927400</v>
      </c>
      <c r="H6" s="377">
        <v>0</v>
      </c>
      <c r="I6" s="377">
        <f>I7+I12+I33+I40</f>
        <v>3990600</v>
      </c>
      <c r="J6" s="377">
        <f>J7+J12+J33+J40</f>
        <v>3990600</v>
      </c>
      <c r="K6" s="377">
        <f>K12+K40</f>
        <v>468000</v>
      </c>
      <c r="L6" s="377">
        <f>L7+L12+L17+L20+L33+L40+L47</f>
        <v>3878000</v>
      </c>
      <c r="M6" s="377">
        <f>M7+M12+M33+M40</f>
        <v>4346000</v>
      </c>
      <c r="N6" s="377">
        <f>N12+N20+N33+N40</f>
        <v>926000</v>
      </c>
      <c r="O6" s="377">
        <v>0</v>
      </c>
      <c r="P6" s="377">
        <f>P12+P20+P33+P40</f>
        <v>926000</v>
      </c>
    </row>
    <row r="7" spans="1:16" s="289" customFormat="1" ht="24" thickTop="1">
      <c r="A7" s="379" t="s">
        <v>37</v>
      </c>
      <c r="B7" s="433">
        <f>C7+D7</f>
        <v>42451200</v>
      </c>
      <c r="C7" s="380">
        <f>C8+C9+C11</f>
        <v>36230400</v>
      </c>
      <c r="D7" s="321">
        <f>G7+J7+M7+P7</f>
        <v>6220800</v>
      </c>
      <c r="E7" s="380">
        <f>SUM(E8:E11)</f>
        <v>4078800</v>
      </c>
      <c r="F7" s="380">
        <f>SUM(F8:F11)</f>
        <v>1782000</v>
      </c>
      <c r="G7" s="321">
        <f>E7+F7</f>
        <v>5860800</v>
      </c>
      <c r="H7" s="319">
        <f>SUM(H8:H11)</f>
        <v>0</v>
      </c>
      <c r="I7" s="319">
        <f>SUM(I8:I11)</f>
        <v>180000</v>
      </c>
      <c r="J7" s="321">
        <f>H7+I7</f>
        <v>180000</v>
      </c>
      <c r="K7" s="321">
        <f>SUM(K8:K11)</f>
        <v>0</v>
      </c>
      <c r="L7" s="321">
        <f>SUM(L8:L11)</f>
        <v>180000</v>
      </c>
      <c r="M7" s="321">
        <f>K7+L7</f>
        <v>180000</v>
      </c>
      <c r="N7" s="321">
        <f>SUM(N8:N11)</f>
        <v>0</v>
      </c>
      <c r="O7" s="321">
        <f>SUM(O8:O11)</f>
        <v>0</v>
      </c>
      <c r="P7" s="319">
        <f>N7+O7</f>
        <v>0</v>
      </c>
    </row>
    <row r="8" spans="1:16" s="382" customFormat="1" ht="21" customHeight="1">
      <c r="A8" s="318" t="s">
        <v>38</v>
      </c>
      <c r="B8" s="385">
        <f t="shared" ref="B8:B48" si="0">C8+D8</f>
        <v>34910600</v>
      </c>
      <c r="C8" s="381">
        <v>34910600</v>
      </c>
      <c r="D8" s="321">
        <f t="shared" ref="D8:D48" si="1">G8+J8+M8+P8</f>
        <v>0</v>
      </c>
      <c r="E8" s="322">
        <v>0</v>
      </c>
      <c r="F8" s="322">
        <v>0</v>
      </c>
      <c r="G8" s="321">
        <f>E8+F8</f>
        <v>0</v>
      </c>
      <c r="H8" s="322">
        <v>0</v>
      </c>
      <c r="I8" s="322">
        <v>0</v>
      </c>
      <c r="J8" s="319">
        <f t="shared" ref="J8:J32" si="2">H8+I8</f>
        <v>0</v>
      </c>
      <c r="K8" s="322">
        <v>0</v>
      </c>
      <c r="L8" s="322">
        <v>0</v>
      </c>
      <c r="M8" s="321">
        <f t="shared" ref="M8:M9" si="3">K8+L8</f>
        <v>0</v>
      </c>
      <c r="N8" s="322">
        <v>0</v>
      </c>
      <c r="O8" s="322">
        <v>0</v>
      </c>
      <c r="P8" s="319">
        <f t="shared" ref="P8:P32" si="4">N8+O8</f>
        <v>0</v>
      </c>
    </row>
    <row r="9" spans="1:16" s="382" customFormat="1" ht="21" customHeight="1">
      <c r="A9" s="318" t="s">
        <v>39</v>
      </c>
      <c r="B9" s="385">
        <f t="shared" si="0"/>
        <v>812000</v>
      </c>
      <c r="C9" s="381">
        <v>812000</v>
      </c>
      <c r="D9" s="321">
        <f t="shared" si="1"/>
        <v>0</v>
      </c>
      <c r="E9" s="322">
        <v>0</v>
      </c>
      <c r="F9" s="322">
        <v>0</v>
      </c>
      <c r="G9" s="321">
        <f t="shared" ref="G9:G11" si="5">E9+F9</f>
        <v>0</v>
      </c>
      <c r="H9" s="322">
        <v>0</v>
      </c>
      <c r="I9" s="322">
        <v>0</v>
      </c>
      <c r="J9" s="319">
        <f t="shared" si="2"/>
        <v>0</v>
      </c>
      <c r="K9" s="322">
        <v>0</v>
      </c>
      <c r="L9" s="322">
        <v>0</v>
      </c>
      <c r="M9" s="321">
        <f t="shared" si="3"/>
        <v>0</v>
      </c>
      <c r="N9" s="322">
        <v>0</v>
      </c>
      <c r="O9" s="322">
        <v>0</v>
      </c>
      <c r="P9" s="319">
        <f t="shared" si="4"/>
        <v>0</v>
      </c>
    </row>
    <row r="10" spans="1:16" s="323" customFormat="1" ht="21" customHeight="1">
      <c r="A10" s="318" t="s">
        <v>40</v>
      </c>
      <c r="B10" s="385">
        <f t="shared" si="0"/>
        <v>6220800</v>
      </c>
      <c r="C10" s="320">
        <v>0</v>
      </c>
      <c r="D10" s="321">
        <f t="shared" si="1"/>
        <v>6220800</v>
      </c>
      <c r="E10" s="320">
        <v>4078800</v>
      </c>
      <c r="F10" s="322">
        <v>1782000</v>
      </c>
      <c r="G10" s="321">
        <f t="shared" si="5"/>
        <v>5860800</v>
      </c>
      <c r="H10" s="322">
        <v>0</v>
      </c>
      <c r="I10" s="322">
        <v>180000</v>
      </c>
      <c r="J10" s="319">
        <f t="shared" si="2"/>
        <v>180000</v>
      </c>
      <c r="K10" s="322">
        <v>0</v>
      </c>
      <c r="L10" s="322">
        <v>180000</v>
      </c>
      <c r="M10" s="319">
        <f>K10+L10</f>
        <v>180000</v>
      </c>
      <c r="N10" s="322">
        <v>0</v>
      </c>
      <c r="O10" s="322">
        <v>0</v>
      </c>
      <c r="P10" s="319">
        <f t="shared" si="4"/>
        <v>0</v>
      </c>
    </row>
    <row r="11" spans="1:16" s="382" customFormat="1" ht="21" customHeight="1">
      <c r="A11" s="318" t="s">
        <v>41</v>
      </c>
      <c r="B11" s="385">
        <f t="shared" si="0"/>
        <v>507800</v>
      </c>
      <c r="C11" s="320">
        <v>507800</v>
      </c>
      <c r="D11" s="321">
        <f t="shared" si="1"/>
        <v>0</v>
      </c>
      <c r="E11" s="322">
        <v>0</v>
      </c>
      <c r="F11" s="322">
        <v>0</v>
      </c>
      <c r="G11" s="321">
        <f t="shared" si="5"/>
        <v>0</v>
      </c>
      <c r="H11" s="322">
        <v>0</v>
      </c>
      <c r="I11" s="322">
        <v>0</v>
      </c>
      <c r="J11" s="319">
        <f t="shared" si="2"/>
        <v>0</v>
      </c>
      <c r="K11" s="322">
        <v>0</v>
      </c>
      <c r="L11" s="322">
        <v>0</v>
      </c>
      <c r="M11" s="319">
        <f>K11+L11</f>
        <v>0</v>
      </c>
      <c r="N11" s="322">
        <v>0</v>
      </c>
      <c r="O11" s="322"/>
      <c r="P11" s="319">
        <f t="shared" si="4"/>
        <v>0</v>
      </c>
    </row>
    <row r="12" spans="1:16" s="387" customFormat="1" ht="21.75" customHeight="1">
      <c r="A12" s="383" t="s">
        <v>42</v>
      </c>
      <c r="B12" s="385">
        <f t="shared" si="0"/>
        <v>22393950</v>
      </c>
      <c r="C12" s="384">
        <f>C13+C14+C15</f>
        <v>7243100</v>
      </c>
      <c r="D12" s="321">
        <f>G12+J12+M12+P12</f>
        <v>15150850</v>
      </c>
      <c r="E12" s="384">
        <f>SUM(E13:E16)</f>
        <v>6854700</v>
      </c>
      <c r="F12" s="384">
        <f>SUM(F13:F16)</f>
        <v>2209450</v>
      </c>
      <c r="G12" s="321">
        <f>E12+F12</f>
        <v>9064150</v>
      </c>
      <c r="H12" s="386">
        <f>SUM(H13:H16)</f>
        <v>0</v>
      </c>
      <c r="I12" s="386">
        <f>SUM(I13:I16)</f>
        <v>2683100</v>
      </c>
      <c r="J12" s="321">
        <f>H12+I12</f>
        <v>2683100</v>
      </c>
      <c r="K12" s="385">
        <f>SUM(K13:K16)</f>
        <v>234000</v>
      </c>
      <c r="L12" s="385">
        <f>SUM(L13:L16)</f>
        <v>2548200</v>
      </c>
      <c r="M12" s="321">
        <f>K12+L12</f>
        <v>2782200</v>
      </c>
      <c r="N12" s="385">
        <f>SUM(N13:N16)</f>
        <v>621400</v>
      </c>
      <c r="O12" s="385">
        <f>SUM(O13:O16)</f>
        <v>0</v>
      </c>
      <c r="P12" s="321">
        <f>N12+O12</f>
        <v>621400</v>
      </c>
    </row>
    <row r="13" spans="1:16" s="391" customFormat="1" ht="20.25" customHeight="1">
      <c r="A13" s="388" t="s">
        <v>43</v>
      </c>
      <c r="B13" s="385">
        <f t="shared" si="0"/>
        <v>11774750</v>
      </c>
      <c r="C13" s="389">
        <v>3382200</v>
      </c>
      <c r="D13" s="321">
        <f t="shared" si="1"/>
        <v>8392550</v>
      </c>
      <c r="E13" s="389">
        <v>2068000</v>
      </c>
      <c r="F13" s="390">
        <v>1580650</v>
      </c>
      <c r="G13" s="319">
        <f t="shared" ref="G13:G16" si="6">E13+F13</f>
        <v>3648650</v>
      </c>
      <c r="H13" s="322">
        <v>0</v>
      </c>
      <c r="I13" s="390">
        <v>2228700</v>
      </c>
      <c r="J13" s="319">
        <f t="shared" ref="J13:J16" si="7">H13+I13</f>
        <v>2228700</v>
      </c>
      <c r="K13" s="390">
        <v>164000</v>
      </c>
      <c r="L13" s="390">
        <v>1951200</v>
      </c>
      <c r="M13" s="319">
        <f t="shared" ref="M13:M16" si="8">K13+L13</f>
        <v>2115200</v>
      </c>
      <c r="N13" s="390">
        <v>400000</v>
      </c>
      <c r="O13" s="322">
        <v>0</v>
      </c>
      <c r="P13" s="319">
        <f t="shared" ref="P13:P16" si="9">N13+O13</f>
        <v>400000</v>
      </c>
    </row>
    <row r="14" spans="1:16" s="391" customFormat="1" ht="20.25" customHeight="1">
      <c r="A14" s="388" t="s">
        <v>48</v>
      </c>
      <c r="B14" s="385">
        <f t="shared" si="0"/>
        <v>4466700</v>
      </c>
      <c r="C14" s="389">
        <v>761300</v>
      </c>
      <c r="D14" s="321">
        <f t="shared" si="1"/>
        <v>3705400</v>
      </c>
      <c r="E14" s="389">
        <v>2583200</v>
      </c>
      <c r="F14" s="390">
        <v>378800</v>
      </c>
      <c r="G14" s="319">
        <f t="shared" si="6"/>
        <v>2962000</v>
      </c>
      <c r="H14" s="322">
        <v>0</v>
      </c>
      <c r="I14" s="390">
        <v>304400</v>
      </c>
      <c r="J14" s="319">
        <f t="shared" si="7"/>
        <v>304400</v>
      </c>
      <c r="K14" s="390">
        <v>30000</v>
      </c>
      <c r="L14" s="390">
        <v>309000</v>
      </c>
      <c r="M14" s="319">
        <f t="shared" si="8"/>
        <v>339000</v>
      </c>
      <c r="N14" s="390">
        <v>100000</v>
      </c>
      <c r="O14" s="322">
        <v>0</v>
      </c>
      <c r="P14" s="319">
        <f t="shared" si="9"/>
        <v>100000</v>
      </c>
    </row>
    <row r="15" spans="1:16" s="391" customFormat="1" ht="20.25" customHeight="1">
      <c r="A15" s="388" t="s">
        <v>51</v>
      </c>
      <c r="B15" s="385">
        <f t="shared" si="0"/>
        <v>6107500</v>
      </c>
      <c r="C15" s="389">
        <v>3099600</v>
      </c>
      <c r="D15" s="321">
        <f t="shared" si="1"/>
        <v>3007900</v>
      </c>
      <c r="E15" s="389">
        <v>2168500</v>
      </c>
      <c r="F15" s="390">
        <v>250000</v>
      </c>
      <c r="G15" s="319">
        <f t="shared" si="6"/>
        <v>2418500</v>
      </c>
      <c r="H15" s="322">
        <v>0</v>
      </c>
      <c r="I15" s="390">
        <v>150000</v>
      </c>
      <c r="J15" s="319">
        <f t="shared" si="7"/>
        <v>150000</v>
      </c>
      <c r="K15" s="390">
        <v>30000</v>
      </c>
      <c r="L15" s="390">
        <v>288000</v>
      </c>
      <c r="M15" s="319">
        <f t="shared" si="8"/>
        <v>318000</v>
      </c>
      <c r="N15" s="390">
        <v>121400</v>
      </c>
      <c r="O15" s="322">
        <v>0</v>
      </c>
      <c r="P15" s="319">
        <f t="shared" si="9"/>
        <v>121400</v>
      </c>
    </row>
    <row r="16" spans="1:16" s="391" customFormat="1" ht="20.25" customHeight="1">
      <c r="A16" s="388" t="s">
        <v>54</v>
      </c>
      <c r="B16" s="385">
        <f t="shared" si="0"/>
        <v>45000</v>
      </c>
      <c r="C16" s="389">
        <v>0</v>
      </c>
      <c r="D16" s="321">
        <f t="shared" si="1"/>
        <v>45000</v>
      </c>
      <c r="E16" s="389">
        <v>35000</v>
      </c>
      <c r="F16" s="392">
        <v>0</v>
      </c>
      <c r="G16" s="319">
        <f t="shared" si="6"/>
        <v>35000</v>
      </c>
      <c r="H16" s="322">
        <v>0</v>
      </c>
      <c r="I16" s="390">
        <v>0</v>
      </c>
      <c r="J16" s="319">
        <f t="shared" si="7"/>
        <v>0</v>
      </c>
      <c r="K16" s="390">
        <v>10000</v>
      </c>
      <c r="L16" s="390">
        <v>0</v>
      </c>
      <c r="M16" s="319">
        <f t="shared" si="8"/>
        <v>10000</v>
      </c>
      <c r="N16" s="390">
        <v>0</v>
      </c>
      <c r="O16" s="322">
        <v>0</v>
      </c>
      <c r="P16" s="319">
        <f t="shared" si="9"/>
        <v>0</v>
      </c>
    </row>
    <row r="17" spans="1:16" s="289" customFormat="1" ht="22.5" customHeight="1">
      <c r="A17" s="383" t="s">
        <v>55</v>
      </c>
      <c r="B17" s="385">
        <f t="shared" si="0"/>
        <v>4299400</v>
      </c>
      <c r="C17" s="384">
        <f>SUM(C18:C19)</f>
        <v>4000000</v>
      </c>
      <c r="D17" s="321">
        <f t="shared" si="1"/>
        <v>299400</v>
      </c>
      <c r="E17" s="384">
        <f>SUM(E18:E19)</f>
        <v>299400</v>
      </c>
      <c r="F17" s="384">
        <f>SUM(F18:F19)</f>
        <v>0</v>
      </c>
      <c r="G17" s="321">
        <f>E17+F17</f>
        <v>299400</v>
      </c>
      <c r="H17" s="322">
        <f>SUM(H18:H19)</f>
        <v>0</v>
      </c>
      <c r="I17" s="322">
        <f t="shared" ref="I17:O17" si="10">SUM(I18:I19)</f>
        <v>0</v>
      </c>
      <c r="J17" s="386">
        <f>H17+I17</f>
        <v>0</v>
      </c>
      <c r="K17" s="322">
        <f t="shared" si="10"/>
        <v>0</v>
      </c>
      <c r="L17" s="322">
        <f t="shared" si="10"/>
        <v>0</v>
      </c>
      <c r="M17" s="386">
        <f>K17+L17</f>
        <v>0</v>
      </c>
      <c r="N17" s="322">
        <f t="shared" si="10"/>
        <v>0</v>
      </c>
      <c r="O17" s="322">
        <f t="shared" si="10"/>
        <v>0</v>
      </c>
      <c r="P17" s="386">
        <f>N17+O17</f>
        <v>0</v>
      </c>
    </row>
    <row r="18" spans="1:16" s="298" customFormat="1" ht="22.5" customHeight="1">
      <c r="A18" s="388" t="s">
        <v>56</v>
      </c>
      <c r="B18" s="385">
        <f t="shared" si="0"/>
        <v>4299400</v>
      </c>
      <c r="C18" s="389">
        <v>4000000</v>
      </c>
      <c r="D18" s="321">
        <f t="shared" si="1"/>
        <v>299400</v>
      </c>
      <c r="E18" s="389">
        <v>299400</v>
      </c>
      <c r="F18" s="392">
        <v>0</v>
      </c>
      <c r="G18" s="319">
        <f t="shared" ref="G18:G19" si="11">E18+F18</f>
        <v>299400</v>
      </c>
      <c r="H18" s="322">
        <v>0</v>
      </c>
      <c r="I18" s="390">
        <v>0</v>
      </c>
      <c r="J18" s="322">
        <f t="shared" ref="J18:J19" si="12">H18+I18</f>
        <v>0</v>
      </c>
      <c r="K18" s="385">
        <v>0</v>
      </c>
      <c r="L18" s="390">
        <v>0</v>
      </c>
      <c r="M18" s="322">
        <f t="shared" ref="M18:M19" si="13">K18+L18</f>
        <v>0</v>
      </c>
      <c r="N18" s="390">
        <v>0</v>
      </c>
      <c r="O18" s="322">
        <v>0</v>
      </c>
      <c r="P18" s="322">
        <f t="shared" ref="P18:P19" si="14">N18+O18</f>
        <v>0</v>
      </c>
    </row>
    <row r="19" spans="1:16" s="298" customFormat="1" ht="22.5" customHeight="1">
      <c r="A19" s="388" t="s">
        <v>57</v>
      </c>
      <c r="B19" s="385">
        <f t="shared" si="0"/>
        <v>0</v>
      </c>
      <c r="C19" s="389">
        <v>0</v>
      </c>
      <c r="D19" s="321">
        <f t="shared" si="1"/>
        <v>0</v>
      </c>
      <c r="E19" s="322">
        <v>0</v>
      </c>
      <c r="F19" s="392">
        <v>0</v>
      </c>
      <c r="G19" s="319">
        <f t="shared" si="11"/>
        <v>0</v>
      </c>
      <c r="H19" s="322">
        <v>0</v>
      </c>
      <c r="I19" s="390">
        <v>0</v>
      </c>
      <c r="J19" s="322">
        <f t="shared" si="12"/>
        <v>0</v>
      </c>
      <c r="K19" s="385">
        <v>0</v>
      </c>
      <c r="L19" s="390">
        <v>0</v>
      </c>
      <c r="M19" s="322">
        <f t="shared" si="13"/>
        <v>0</v>
      </c>
      <c r="N19" s="390">
        <v>0</v>
      </c>
      <c r="O19" s="322">
        <v>0</v>
      </c>
      <c r="P19" s="322">
        <f t="shared" si="14"/>
        <v>0</v>
      </c>
    </row>
    <row r="20" spans="1:16" s="387" customFormat="1" ht="22.5" customHeight="1">
      <c r="A20" s="393" t="s">
        <v>58</v>
      </c>
      <c r="B20" s="385">
        <f t="shared" si="0"/>
        <v>507000</v>
      </c>
      <c r="C20" s="394">
        <f>C25+C26+C27+C28+C29</f>
        <v>43000</v>
      </c>
      <c r="D20" s="321">
        <f t="shared" si="1"/>
        <v>464000</v>
      </c>
      <c r="E20" s="385">
        <f>SUM(E22:E32)</f>
        <v>415600</v>
      </c>
      <c r="F20" s="385">
        <f t="shared" ref="F20:P20" si="15">SUM(F22:F32)</f>
        <v>48400</v>
      </c>
      <c r="G20" s="385">
        <f t="shared" si="15"/>
        <v>464000</v>
      </c>
      <c r="H20" s="385">
        <f t="shared" si="15"/>
        <v>0</v>
      </c>
      <c r="I20" s="385">
        <f t="shared" si="15"/>
        <v>0</v>
      </c>
      <c r="J20" s="385">
        <f t="shared" si="15"/>
        <v>0</v>
      </c>
      <c r="K20" s="385">
        <f t="shared" si="15"/>
        <v>0</v>
      </c>
      <c r="L20" s="385">
        <f t="shared" si="15"/>
        <v>0</v>
      </c>
      <c r="M20" s="385">
        <f t="shared" si="15"/>
        <v>0</v>
      </c>
      <c r="N20" s="385">
        <f t="shared" si="15"/>
        <v>0</v>
      </c>
      <c r="O20" s="385">
        <f t="shared" si="15"/>
        <v>0</v>
      </c>
      <c r="P20" s="385">
        <f t="shared" si="15"/>
        <v>0</v>
      </c>
    </row>
    <row r="21" spans="1:16" s="294" customFormat="1" ht="24" customHeight="1">
      <c r="A21" s="395" t="s">
        <v>119</v>
      </c>
      <c r="B21" s="385">
        <f t="shared" si="0"/>
        <v>0</v>
      </c>
      <c r="C21" s="396"/>
      <c r="D21" s="321">
        <f t="shared" si="1"/>
        <v>0</v>
      </c>
      <c r="E21" s="384"/>
      <c r="F21" s="385"/>
      <c r="G21" s="319"/>
      <c r="H21" s="322"/>
      <c r="I21" s="390"/>
      <c r="J21" s="321"/>
      <c r="K21" s="385"/>
      <c r="L21" s="390"/>
      <c r="M21" s="319"/>
      <c r="N21" s="390"/>
      <c r="O21" s="322"/>
      <c r="P21" s="319"/>
    </row>
    <row r="22" spans="1:16" s="294" customFormat="1" ht="23.25" customHeight="1">
      <c r="A22" s="397" t="s">
        <v>59</v>
      </c>
      <c r="B22" s="385">
        <f t="shared" si="0"/>
        <v>0</v>
      </c>
      <c r="C22" s="398">
        <v>0</v>
      </c>
      <c r="D22" s="321">
        <f t="shared" si="1"/>
        <v>0</v>
      </c>
      <c r="E22" s="399">
        <v>0</v>
      </c>
      <c r="F22" s="400">
        <v>0</v>
      </c>
      <c r="G22" s="319">
        <f t="shared" ref="G22:G48" si="16">E22+F22</f>
        <v>0</v>
      </c>
      <c r="H22" s="322">
        <v>0</v>
      </c>
      <c r="I22" s="390">
        <v>0</v>
      </c>
      <c r="J22" s="321">
        <f t="shared" si="2"/>
        <v>0</v>
      </c>
      <c r="K22" s="385">
        <v>0</v>
      </c>
      <c r="L22" s="390">
        <v>0</v>
      </c>
      <c r="M22" s="319">
        <f t="shared" ref="M22:M32" si="17">K22+L22</f>
        <v>0</v>
      </c>
      <c r="N22" s="390">
        <v>0</v>
      </c>
      <c r="O22" s="322">
        <v>0</v>
      </c>
      <c r="P22" s="319">
        <f t="shared" si="4"/>
        <v>0</v>
      </c>
    </row>
    <row r="23" spans="1:16" s="294" customFormat="1" ht="23.25">
      <c r="A23" s="397" t="s">
        <v>83</v>
      </c>
      <c r="B23" s="385">
        <f t="shared" si="0"/>
        <v>0</v>
      </c>
      <c r="C23" s="398">
        <v>0</v>
      </c>
      <c r="D23" s="321">
        <f t="shared" si="1"/>
        <v>0</v>
      </c>
      <c r="E23" s="399">
        <v>0</v>
      </c>
      <c r="F23" s="400">
        <v>0</v>
      </c>
      <c r="G23" s="319">
        <f t="shared" si="16"/>
        <v>0</v>
      </c>
      <c r="H23" s="322">
        <v>0</v>
      </c>
      <c r="I23" s="390">
        <v>0</v>
      </c>
      <c r="J23" s="321">
        <f t="shared" si="2"/>
        <v>0</v>
      </c>
      <c r="K23" s="385">
        <v>0</v>
      </c>
      <c r="L23" s="390">
        <v>0</v>
      </c>
      <c r="M23" s="319">
        <f t="shared" si="17"/>
        <v>0</v>
      </c>
      <c r="N23" s="390">
        <v>0</v>
      </c>
      <c r="O23" s="322">
        <v>0</v>
      </c>
      <c r="P23" s="319">
        <f t="shared" si="4"/>
        <v>0</v>
      </c>
    </row>
    <row r="24" spans="1:16" s="294" customFormat="1" ht="46.5">
      <c r="A24" s="397" t="s">
        <v>60</v>
      </c>
      <c r="B24" s="385">
        <f t="shared" si="0"/>
        <v>0</v>
      </c>
      <c r="C24" s="398">
        <v>0</v>
      </c>
      <c r="D24" s="321">
        <f t="shared" si="1"/>
        <v>0</v>
      </c>
      <c r="E24" s="401">
        <v>0</v>
      </c>
      <c r="F24" s="385">
        <v>0</v>
      </c>
      <c r="G24" s="319">
        <f t="shared" si="16"/>
        <v>0</v>
      </c>
      <c r="H24" s="322">
        <v>0</v>
      </c>
      <c r="I24" s="390">
        <v>0</v>
      </c>
      <c r="J24" s="321">
        <f t="shared" si="2"/>
        <v>0</v>
      </c>
      <c r="K24" s="385">
        <v>0</v>
      </c>
      <c r="L24" s="390">
        <v>0</v>
      </c>
      <c r="M24" s="319">
        <f t="shared" si="17"/>
        <v>0</v>
      </c>
      <c r="N24" s="390">
        <v>0</v>
      </c>
      <c r="O24" s="322">
        <v>0</v>
      </c>
      <c r="P24" s="319">
        <f t="shared" si="4"/>
        <v>0</v>
      </c>
    </row>
    <row r="25" spans="1:16" s="294" customFormat="1" ht="46.5">
      <c r="A25" s="397" t="s">
        <v>126</v>
      </c>
      <c r="B25" s="385">
        <f t="shared" si="0"/>
        <v>0</v>
      </c>
      <c r="C25" s="398">
        <v>0</v>
      </c>
      <c r="D25" s="321">
        <f t="shared" si="1"/>
        <v>0</v>
      </c>
      <c r="E25" s="389">
        <v>0</v>
      </c>
      <c r="F25" s="390">
        <v>0</v>
      </c>
      <c r="G25" s="319">
        <f t="shared" si="16"/>
        <v>0</v>
      </c>
      <c r="H25" s="322">
        <v>0</v>
      </c>
      <c r="I25" s="390">
        <v>0</v>
      </c>
      <c r="J25" s="321">
        <f t="shared" si="2"/>
        <v>0</v>
      </c>
      <c r="K25" s="385">
        <v>0</v>
      </c>
      <c r="L25" s="390">
        <v>0</v>
      </c>
      <c r="M25" s="319">
        <f t="shared" si="17"/>
        <v>0</v>
      </c>
      <c r="N25" s="390">
        <v>0</v>
      </c>
      <c r="O25" s="322">
        <v>0</v>
      </c>
      <c r="P25" s="319">
        <f t="shared" si="4"/>
        <v>0</v>
      </c>
    </row>
    <row r="26" spans="1:16" s="294" customFormat="1" ht="23.25">
      <c r="A26" s="397" t="s">
        <v>120</v>
      </c>
      <c r="B26" s="385">
        <f t="shared" si="0"/>
        <v>43000</v>
      </c>
      <c r="C26" s="398">
        <v>43000</v>
      </c>
      <c r="D26" s="321">
        <f t="shared" si="1"/>
        <v>0</v>
      </c>
      <c r="E26" s="389">
        <v>0</v>
      </c>
      <c r="F26" s="390">
        <v>0</v>
      </c>
      <c r="G26" s="319">
        <f t="shared" si="16"/>
        <v>0</v>
      </c>
      <c r="H26" s="322">
        <v>0</v>
      </c>
      <c r="I26" s="390">
        <v>0</v>
      </c>
      <c r="J26" s="321">
        <f t="shared" si="2"/>
        <v>0</v>
      </c>
      <c r="K26" s="385">
        <v>0</v>
      </c>
      <c r="L26" s="390">
        <v>0</v>
      </c>
      <c r="M26" s="319">
        <f t="shared" si="17"/>
        <v>0</v>
      </c>
      <c r="N26" s="390">
        <v>0</v>
      </c>
      <c r="O26" s="322">
        <v>0</v>
      </c>
      <c r="P26" s="319">
        <f t="shared" si="4"/>
        <v>0</v>
      </c>
    </row>
    <row r="27" spans="1:16" s="294" customFormat="1" ht="23.25">
      <c r="A27" s="397" t="s">
        <v>61</v>
      </c>
      <c r="B27" s="385">
        <f t="shared" si="0"/>
        <v>0</v>
      </c>
      <c r="C27" s="398">
        <v>0</v>
      </c>
      <c r="D27" s="321">
        <f t="shared" si="1"/>
        <v>0</v>
      </c>
      <c r="E27" s="389"/>
      <c r="F27" s="390"/>
      <c r="G27" s="319">
        <f t="shared" si="16"/>
        <v>0</v>
      </c>
      <c r="H27" s="322">
        <v>0</v>
      </c>
      <c r="I27" s="390">
        <v>0</v>
      </c>
      <c r="J27" s="321">
        <f t="shared" si="2"/>
        <v>0</v>
      </c>
      <c r="K27" s="385">
        <v>0</v>
      </c>
      <c r="L27" s="390">
        <v>0</v>
      </c>
      <c r="M27" s="319">
        <f t="shared" si="17"/>
        <v>0</v>
      </c>
      <c r="N27" s="390">
        <v>0</v>
      </c>
      <c r="O27" s="322">
        <v>0</v>
      </c>
      <c r="P27" s="319">
        <f t="shared" si="4"/>
        <v>0</v>
      </c>
    </row>
    <row r="28" spans="1:16" s="294" customFormat="1" ht="46.5">
      <c r="A28" s="397" t="s">
        <v>62</v>
      </c>
      <c r="B28" s="385">
        <f t="shared" si="0"/>
        <v>0</v>
      </c>
      <c r="C28" s="398">
        <v>0</v>
      </c>
      <c r="D28" s="321">
        <f t="shared" si="1"/>
        <v>0</v>
      </c>
      <c r="E28" s="389"/>
      <c r="F28" s="390"/>
      <c r="G28" s="319">
        <f t="shared" si="16"/>
        <v>0</v>
      </c>
      <c r="H28" s="322">
        <v>0</v>
      </c>
      <c r="I28" s="390">
        <v>0</v>
      </c>
      <c r="J28" s="321">
        <f t="shared" si="2"/>
        <v>0</v>
      </c>
      <c r="K28" s="385">
        <v>0</v>
      </c>
      <c r="L28" s="390">
        <v>0</v>
      </c>
      <c r="M28" s="319">
        <f t="shared" si="17"/>
        <v>0</v>
      </c>
      <c r="N28" s="390">
        <v>0</v>
      </c>
      <c r="O28" s="322">
        <v>0</v>
      </c>
      <c r="P28" s="319">
        <f t="shared" si="4"/>
        <v>0</v>
      </c>
    </row>
    <row r="29" spans="1:16" s="294" customFormat="1" ht="23.25">
      <c r="A29" s="397" t="s">
        <v>63</v>
      </c>
      <c r="B29" s="385">
        <f t="shared" si="0"/>
        <v>0</v>
      </c>
      <c r="C29" s="398">
        <v>0</v>
      </c>
      <c r="D29" s="321">
        <f t="shared" si="1"/>
        <v>0</v>
      </c>
      <c r="E29" s="389"/>
      <c r="F29" s="390"/>
      <c r="G29" s="319">
        <f t="shared" si="16"/>
        <v>0</v>
      </c>
      <c r="H29" s="322">
        <v>0</v>
      </c>
      <c r="I29" s="390">
        <v>0</v>
      </c>
      <c r="J29" s="321">
        <f t="shared" si="2"/>
        <v>0</v>
      </c>
      <c r="K29" s="385">
        <v>0</v>
      </c>
      <c r="L29" s="390">
        <v>0</v>
      </c>
      <c r="M29" s="319">
        <f t="shared" si="17"/>
        <v>0</v>
      </c>
      <c r="N29" s="390">
        <v>0</v>
      </c>
      <c r="O29" s="322">
        <v>0</v>
      </c>
      <c r="P29" s="319">
        <f t="shared" si="4"/>
        <v>0</v>
      </c>
    </row>
    <row r="30" spans="1:16" s="294" customFormat="1" ht="75" customHeight="1">
      <c r="A30" s="397" t="s">
        <v>247</v>
      </c>
      <c r="B30" s="385">
        <f t="shared" si="0"/>
        <v>0</v>
      </c>
      <c r="C30" s="398">
        <v>0</v>
      </c>
      <c r="D30" s="321">
        <f t="shared" si="1"/>
        <v>0</v>
      </c>
      <c r="E30" s="389">
        <v>0</v>
      </c>
      <c r="F30" s="390">
        <v>0</v>
      </c>
      <c r="G30" s="319">
        <f t="shared" si="16"/>
        <v>0</v>
      </c>
      <c r="H30" s="322">
        <v>0</v>
      </c>
      <c r="I30" s="390">
        <v>0</v>
      </c>
      <c r="J30" s="321">
        <f t="shared" si="2"/>
        <v>0</v>
      </c>
      <c r="K30" s="385">
        <v>0</v>
      </c>
      <c r="L30" s="390">
        <v>0</v>
      </c>
      <c r="M30" s="319">
        <f t="shared" si="17"/>
        <v>0</v>
      </c>
      <c r="N30" s="390">
        <v>0</v>
      </c>
      <c r="O30" s="322">
        <v>0</v>
      </c>
      <c r="P30" s="319">
        <f t="shared" si="4"/>
        <v>0</v>
      </c>
    </row>
    <row r="31" spans="1:16" s="294" customFormat="1" ht="55.5" customHeight="1">
      <c r="A31" s="397" t="s">
        <v>173</v>
      </c>
      <c r="B31" s="385">
        <f t="shared" si="0"/>
        <v>0</v>
      </c>
      <c r="C31" s="398">
        <v>0</v>
      </c>
      <c r="D31" s="321">
        <f t="shared" si="1"/>
        <v>0</v>
      </c>
      <c r="E31" s="389">
        <v>0</v>
      </c>
      <c r="F31" s="390">
        <v>0</v>
      </c>
      <c r="G31" s="319">
        <f t="shared" si="16"/>
        <v>0</v>
      </c>
      <c r="H31" s="322">
        <v>0</v>
      </c>
      <c r="I31" s="390">
        <v>0</v>
      </c>
      <c r="J31" s="321">
        <f t="shared" si="2"/>
        <v>0</v>
      </c>
      <c r="K31" s="385">
        <v>0</v>
      </c>
      <c r="L31" s="390">
        <v>0</v>
      </c>
      <c r="M31" s="319">
        <f t="shared" si="17"/>
        <v>0</v>
      </c>
      <c r="N31" s="390">
        <v>0</v>
      </c>
      <c r="O31" s="322">
        <v>0</v>
      </c>
      <c r="P31" s="319">
        <f t="shared" si="4"/>
        <v>0</v>
      </c>
    </row>
    <row r="32" spans="1:16" s="289" customFormat="1" ht="46.5">
      <c r="A32" s="397" t="s">
        <v>174</v>
      </c>
      <c r="B32" s="385">
        <f t="shared" si="0"/>
        <v>464000</v>
      </c>
      <c r="C32" s="402">
        <v>0</v>
      </c>
      <c r="D32" s="321">
        <f t="shared" si="1"/>
        <v>464000</v>
      </c>
      <c r="E32" s="403">
        <v>415600</v>
      </c>
      <c r="F32" s="404">
        <v>48400</v>
      </c>
      <c r="G32" s="319">
        <f t="shared" si="16"/>
        <v>464000</v>
      </c>
      <c r="H32" s="322">
        <v>0</v>
      </c>
      <c r="I32" s="390">
        <v>0</v>
      </c>
      <c r="J32" s="321">
        <f t="shared" si="2"/>
        <v>0</v>
      </c>
      <c r="K32" s="385">
        <v>0</v>
      </c>
      <c r="L32" s="390">
        <v>0</v>
      </c>
      <c r="M32" s="319">
        <f t="shared" si="17"/>
        <v>0</v>
      </c>
      <c r="N32" s="390">
        <v>0</v>
      </c>
      <c r="O32" s="322">
        <v>0</v>
      </c>
      <c r="P32" s="319">
        <f t="shared" si="4"/>
        <v>0</v>
      </c>
    </row>
    <row r="33" spans="1:16" s="289" customFormat="1" ht="24" customHeight="1">
      <c r="A33" s="405" t="s">
        <v>64</v>
      </c>
      <c r="B33" s="385">
        <f t="shared" si="0"/>
        <v>2382000</v>
      </c>
      <c r="C33" s="402">
        <f>C34+C35+C36+C37+C38</f>
        <v>1222000</v>
      </c>
      <c r="D33" s="321">
        <f t="shared" si="1"/>
        <v>1160000</v>
      </c>
      <c r="E33" s="406">
        <f>SUM(E34:E39)</f>
        <v>950000</v>
      </c>
      <c r="F33" s="406">
        <f t="shared" ref="F33:P33" si="18">SUM(F34:F39)</f>
        <v>0</v>
      </c>
      <c r="G33" s="406">
        <f>E33+F33</f>
        <v>950000</v>
      </c>
      <c r="H33" s="406">
        <f t="shared" si="18"/>
        <v>0</v>
      </c>
      <c r="I33" s="406">
        <f t="shared" si="18"/>
        <v>50000</v>
      </c>
      <c r="J33" s="406">
        <f>H33+I33</f>
        <v>50000</v>
      </c>
      <c r="K33" s="406">
        <f t="shared" si="18"/>
        <v>0</v>
      </c>
      <c r="L33" s="406">
        <f t="shared" si="18"/>
        <v>140000</v>
      </c>
      <c r="M33" s="406">
        <f t="shared" si="18"/>
        <v>140000</v>
      </c>
      <c r="N33" s="406">
        <f t="shared" si="18"/>
        <v>20000</v>
      </c>
      <c r="O33" s="406">
        <f t="shared" si="18"/>
        <v>0</v>
      </c>
      <c r="P33" s="406">
        <f t="shared" si="18"/>
        <v>20000</v>
      </c>
    </row>
    <row r="34" spans="1:16" s="298" customFormat="1" ht="23.25">
      <c r="A34" s="407" t="s">
        <v>65</v>
      </c>
      <c r="B34" s="385">
        <f t="shared" si="0"/>
        <v>2382000</v>
      </c>
      <c r="C34" s="403">
        <v>1222000</v>
      </c>
      <c r="D34" s="321">
        <f t="shared" si="1"/>
        <v>1160000</v>
      </c>
      <c r="E34" s="390">
        <v>950000</v>
      </c>
      <c r="F34" s="404">
        <v>0</v>
      </c>
      <c r="G34" s="319">
        <f>E34+F34</f>
        <v>950000</v>
      </c>
      <c r="H34" s="322"/>
      <c r="I34" s="404">
        <v>50000</v>
      </c>
      <c r="J34" s="319">
        <f>H34+I34</f>
        <v>50000</v>
      </c>
      <c r="K34" s="385"/>
      <c r="L34" s="322">
        <v>140000</v>
      </c>
      <c r="M34" s="319">
        <v>140000</v>
      </c>
      <c r="N34" s="390">
        <v>20000</v>
      </c>
      <c r="O34" s="322"/>
      <c r="P34" s="319">
        <f>N34+O34</f>
        <v>20000</v>
      </c>
    </row>
    <row r="35" spans="1:16" s="298" customFormat="1" ht="23.25">
      <c r="A35" s="407" t="s">
        <v>122</v>
      </c>
      <c r="B35" s="385">
        <f t="shared" si="0"/>
        <v>0</v>
      </c>
      <c r="C35" s="319">
        <v>0</v>
      </c>
      <c r="D35" s="321">
        <f t="shared" si="1"/>
        <v>0</v>
      </c>
      <c r="E35" s="319">
        <v>0</v>
      </c>
      <c r="F35" s="319">
        <v>0</v>
      </c>
      <c r="G35" s="319">
        <f t="shared" ref="G35:G39" si="19">E35+F35</f>
        <v>0</v>
      </c>
      <c r="H35" s="319">
        <v>0</v>
      </c>
      <c r="I35" s="319">
        <v>0</v>
      </c>
      <c r="J35" s="319">
        <f t="shared" ref="J35:J39" si="20">H35+I35</f>
        <v>0</v>
      </c>
      <c r="K35" s="319">
        <v>0</v>
      </c>
      <c r="L35" s="319">
        <v>0</v>
      </c>
      <c r="M35" s="319">
        <v>0</v>
      </c>
      <c r="N35" s="319">
        <v>0</v>
      </c>
      <c r="O35" s="319">
        <v>0</v>
      </c>
      <c r="P35" s="319">
        <v>0</v>
      </c>
    </row>
    <row r="36" spans="1:16" s="294" customFormat="1" ht="23.25">
      <c r="A36" s="408" t="s">
        <v>123</v>
      </c>
      <c r="B36" s="385">
        <f t="shared" si="0"/>
        <v>0</v>
      </c>
      <c r="C36" s="319">
        <v>0</v>
      </c>
      <c r="D36" s="321">
        <f t="shared" si="1"/>
        <v>0</v>
      </c>
      <c r="E36" s="319">
        <v>0</v>
      </c>
      <c r="F36" s="319">
        <v>0</v>
      </c>
      <c r="G36" s="319">
        <f t="shared" si="19"/>
        <v>0</v>
      </c>
      <c r="H36" s="319">
        <v>0</v>
      </c>
      <c r="I36" s="319">
        <v>0</v>
      </c>
      <c r="J36" s="319">
        <f t="shared" si="20"/>
        <v>0</v>
      </c>
      <c r="K36" s="319">
        <v>0</v>
      </c>
      <c r="L36" s="319">
        <v>0</v>
      </c>
      <c r="M36" s="319">
        <v>0</v>
      </c>
      <c r="N36" s="319">
        <v>0</v>
      </c>
      <c r="O36" s="319">
        <v>0</v>
      </c>
      <c r="P36" s="319">
        <v>0</v>
      </c>
    </row>
    <row r="37" spans="1:16" s="298" customFormat="1" ht="69.75">
      <c r="A37" s="408" t="s">
        <v>175</v>
      </c>
      <c r="B37" s="385">
        <f t="shared" si="0"/>
        <v>0</v>
      </c>
      <c r="C37" s="319">
        <v>0</v>
      </c>
      <c r="D37" s="321">
        <f t="shared" si="1"/>
        <v>0</v>
      </c>
      <c r="E37" s="319">
        <v>0</v>
      </c>
      <c r="F37" s="319">
        <v>0</v>
      </c>
      <c r="G37" s="319">
        <f t="shared" si="19"/>
        <v>0</v>
      </c>
      <c r="H37" s="319">
        <v>0</v>
      </c>
      <c r="I37" s="319">
        <v>0</v>
      </c>
      <c r="J37" s="319">
        <f t="shared" si="20"/>
        <v>0</v>
      </c>
      <c r="K37" s="319">
        <v>0</v>
      </c>
      <c r="L37" s="319">
        <v>0</v>
      </c>
      <c r="M37" s="319">
        <v>0</v>
      </c>
      <c r="N37" s="319">
        <v>0</v>
      </c>
      <c r="O37" s="319">
        <v>0</v>
      </c>
      <c r="P37" s="319">
        <v>0</v>
      </c>
    </row>
    <row r="38" spans="1:16" s="298" customFormat="1" ht="69.75">
      <c r="A38" s="408" t="s">
        <v>125</v>
      </c>
      <c r="B38" s="385">
        <f t="shared" si="0"/>
        <v>0</v>
      </c>
      <c r="C38" s="409">
        <v>0</v>
      </c>
      <c r="D38" s="321">
        <f t="shared" si="1"/>
        <v>0</v>
      </c>
      <c r="E38" s="410"/>
      <c r="F38" s="390"/>
      <c r="G38" s="319">
        <f t="shared" si="19"/>
        <v>0</v>
      </c>
      <c r="H38" s="322"/>
      <c r="I38" s="322"/>
      <c r="J38" s="319">
        <f t="shared" si="20"/>
        <v>0</v>
      </c>
      <c r="K38" s="385"/>
      <c r="L38" s="410"/>
      <c r="M38" s="319"/>
      <c r="N38" s="410"/>
      <c r="O38" s="322"/>
      <c r="P38" s="319"/>
    </row>
    <row r="39" spans="1:16" s="298" customFormat="1" ht="46.5">
      <c r="A39" s="408" t="s">
        <v>176</v>
      </c>
      <c r="B39" s="385">
        <f t="shared" si="0"/>
        <v>0</v>
      </c>
      <c r="C39" s="319">
        <v>0</v>
      </c>
      <c r="D39" s="321">
        <f t="shared" si="1"/>
        <v>0</v>
      </c>
      <c r="E39" s="319">
        <v>0</v>
      </c>
      <c r="F39" s="319">
        <v>0</v>
      </c>
      <c r="G39" s="319">
        <f t="shared" si="19"/>
        <v>0</v>
      </c>
      <c r="H39" s="319">
        <v>0</v>
      </c>
      <c r="I39" s="319">
        <v>0</v>
      </c>
      <c r="J39" s="319">
        <f t="shared" si="20"/>
        <v>0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v>0</v>
      </c>
    </row>
    <row r="40" spans="1:16" s="289" customFormat="1" ht="23.25">
      <c r="A40" s="411" t="s">
        <v>177</v>
      </c>
      <c r="B40" s="421">
        <f t="shared" si="0"/>
        <v>22661450</v>
      </c>
      <c r="C40" s="412"/>
      <c r="D40" s="421">
        <f t="shared" si="1"/>
        <v>22661450</v>
      </c>
      <c r="E40" s="413">
        <f>SUM(E41:E46)</f>
        <v>16829700</v>
      </c>
      <c r="F40" s="413">
        <f t="shared" ref="F40:O40" si="21">SUM(F41:F46)</f>
        <v>3225850</v>
      </c>
      <c r="G40" s="425">
        <f>E40+F40</f>
        <v>20055550</v>
      </c>
      <c r="H40" s="413">
        <f t="shared" si="21"/>
        <v>0</v>
      </c>
      <c r="I40" s="413">
        <f t="shared" si="21"/>
        <v>1077500</v>
      </c>
      <c r="J40" s="425">
        <f>H40+I40</f>
        <v>1077500</v>
      </c>
      <c r="K40" s="413">
        <f t="shared" si="21"/>
        <v>234000</v>
      </c>
      <c r="L40" s="413">
        <f t="shared" si="21"/>
        <v>1009800</v>
      </c>
      <c r="M40" s="413">
        <f>K40+L40</f>
        <v>1243800</v>
      </c>
      <c r="N40" s="413">
        <f t="shared" si="21"/>
        <v>284600</v>
      </c>
      <c r="O40" s="413">
        <f t="shared" si="21"/>
        <v>0</v>
      </c>
      <c r="P40" s="413">
        <f>N40+O40</f>
        <v>284600</v>
      </c>
    </row>
    <row r="41" spans="1:16" s="298" customFormat="1" ht="23.25">
      <c r="A41" s="414" t="s">
        <v>178</v>
      </c>
      <c r="B41" s="321">
        <f t="shared" si="0"/>
        <v>670500</v>
      </c>
      <c r="C41" s="428">
        <v>0</v>
      </c>
      <c r="D41" s="321">
        <f t="shared" si="1"/>
        <v>670500</v>
      </c>
      <c r="E41" s="415">
        <v>521800</v>
      </c>
      <c r="F41" s="415">
        <v>148700</v>
      </c>
      <c r="G41" s="426">
        <f t="shared" ref="G41:G46" si="22">E41+F41</f>
        <v>670500</v>
      </c>
      <c r="H41" s="417">
        <v>0</v>
      </c>
      <c r="I41" s="417">
        <v>0</v>
      </c>
      <c r="J41" s="427">
        <f t="shared" ref="J41:J46" si="23">H41+I41</f>
        <v>0</v>
      </c>
      <c r="K41" s="416">
        <v>0</v>
      </c>
      <c r="L41" s="417">
        <v>0</v>
      </c>
      <c r="M41" s="432">
        <f t="shared" ref="M41:M46" si="24">K41+L41</f>
        <v>0</v>
      </c>
      <c r="N41" s="418"/>
      <c r="O41" s="417"/>
      <c r="P41" s="432">
        <f t="shared" ref="P41:P46" si="25">N41+O41</f>
        <v>0</v>
      </c>
    </row>
    <row r="42" spans="1:16" s="298" customFormat="1" ht="23.25">
      <c r="A42" s="408" t="s">
        <v>179</v>
      </c>
      <c r="B42" s="385">
        <f t="shared" si="0"/>
        <v>670500</v>
      </c>
      <c r="C42" s="409">
        <v>0</v>
      </c>
      <c r="D42" s="321">
        <f t="shared" si="1"/>
        <v>670500</v>
      </c>
      <c r="E42" s="390">
        <v>521800</v>
      </c>
      <c r="F42" s="390">
        <v>148700</v>
      </c>
      <c r="G42" s="427">
        <f t="shared" si="22"/>
        <v>670500</v>
      </c>
      <c r="H42" s="322">
        <v>0</v>
      </c>
      <c r="I42" s="322">
        <v>0</v>
      </c>
      <c r="J42" s="431">
        <f t="shared" si="23"/>
        <v>0</v>
      </c>
      <c r="K42" s="385">
        <v>0</v>
      </c>
      <c r="L42" s="322">
        <v>0</v>
      </c>
      <c r="M42" s="430">
        <f t="shared" si="24"/>
        <v>0</v>
      </c>
      <c r="N42" s="419"/>
      <c r="O42" s="322"/>
      <c r="P42" s="430">
        <f t="shared" si="25"/>
        <v>0</v>
      </c>
    </row>
    <row r="43" spans="1:16" s="298" customFormat="1" ht="23.25">
      <c r="A43" s="408" t="s">
        <v>180</v>
      </c>
      <c r="B43" s="385">
        <f t="shared" si="0"/>
        <v>0</v>
      </c>
      <c r="C43" s="409">
        <v>0</v>
      </c>
      <c r="D43" s="321">
        <f t="shared" si="1"/>
        <v>0</v>
      </c>
      <c r="E43" s="390">
        <v>0</v>
      </c>
      <c r="F43" s="390">
        <v>0</v>
      </c>
      <c r="G43" s="427">
        <f t="shared" si="22"/>
        <v>0</v>
      </c>
      <c r="H43" s="322">
        <v>0</v>
      </c>
      <c r="I43" s="322">
        <v>0</v>
      </c>
      <c r="J43" s="431">
        <f t="shared" si="23"/>
        <v>0</v>
      </c>
      <c r="K43" s="385">
        <v>0</v>
      </c>
      <c r="L43" s="322">
        <v>0</v>
      </c>
      <c r="M43" s="430">
        <f t="shared" si="24"/>
        <v>0</v>
      </c>
      <c r="N43" s="419"/>
      <c r="O43" s="322"/>
      <c r="P43" s="430">
        <f t="shared" si="25"/>
        <v>0</v>
      </c>
    </row>
    <row r="44" spans="1:16" s="298" customFormat="1" ht="46.5">
      <c r="A44" s="408" t="s">
        <v>181</v>
      </c>
      <c r="B44" s="385">
        <f t="shared" si="0"/>
        <v>5360850</v>
      </c>
      <c r="C44" s="409">
        <v>0</v>
      </c>
      <c r="D44" s="321">
        <f t="shared" si="1"/>
        <v>5360850</v>
      </c>
      <c r="E44" s="410">
        <v>4810300</v>
      </c>
      <c r="F44" s="410">
        <v>550550</v>
      </c>
      <c r="G44" s="427">
        <f t="shared" si="22"/>
        <v>5360850</v>
      </c>
      <c r="H44" s="322">
        <v>0</v>
      </c>
      <c r="I44" s="322">
        <v>0</v>
      </c>
      <c r="J44" s="431">
        <f t="shared" si="23"/>
        <v>0</v>
      </c>
      <c r="K44" s="385">
        <v>0</v>
      </c>
      <c r="L44" s="322">
        <v>0</v>
      </c>
      <c r="M44" s="430">
        <f t="shared" si="24"/>
        <v>0</v>
      </c>
      <c r="N44" s="419"/>
      <c r="O44" s="322"/>
      <c r="P44" s="430">
        <f t="shared" si="25"/>
        <v>0</v>
      </c>
    </row>
    <row r="45" spans="1:16" s="298" customFormat="1" ht="23.25">
      <c r="A45" s="408" t="s">
        <v>182</v>
      </c>
      <c r="B45" s="385">
        <f t="shared" si="0"/>
        <v>2994000</v>
      </c>
      <c r="C45" s="409">
        <v>0</v>
      </c>
      <c r="D45" s="321">
        <f t="shared" si="1"/>
        <v>2994000</v>
      </c>
      <c r="E45" s="410">
        <v>1826000</v>
      </c>
      <c r="F45" s="390">
        <v>520200</v>
      </c>
      <c r="G45" s="427">
        <f t="shared" si="22"/>
        <v>2346200</v>
      </c>
      <c r="H45" s="322">
        <v>0</v>
      </c>
      <c r="I45" s="410">
        <v>279400</v>
      </c>
      <c r="J45" s="431">
        <f t="shared" si="23"/>
        <v>279400</v>
      </c>
      <c r="K45" s="410">
        <v>32800</v>
      </c>
      <c r="L45" s="410">
        <v>261800</v>
      </c>
      <c r="M45" s="430">
        <f t="shared" si="24"/>
        <v>294600</v>
      </c>
      <c r="N45" s="410">
        <v>73800</v>
      </c>
      <c r="O45" s="322"/>
      <c r="P45" s="430">
        <f t="shared" si="25"/>
        <v>73800</v>
      </c>
    </row>
    <row r="46" spans="1:16" ht="23.25">
      <c r="A46" s="407" t="s">
        <v>183</v>
      </c>
      <c r="B46" s="385">
        <f t="shared" si="0"/>
        <v>12965600</v>
      </c>
      <c r="C46" s="409">
        <v>0</v>
      </c>
      <c r="D46" s="321">
        <f t="shared" si="1"/>
        <v>12965600</v>
      </c>
      <c r="E46" s="410">
        <v>9149800</v>
      </c>
      <c r="F46" s="410">
        <v>1857700</v>
      </c>
      <c r="G46" s="427">
        <f t="shared" si="22"/>
        <v>11007500</v>
      </c>
      <c r="H46" s="322">
        <v>0</v>
      </c>
      <c r="I46" s="410">
        <v>798100</v>
      </c>
      <c r="J46" s="431">
        <f t="shared" si="23"/>
        <v>798100</v>
      </c>
      <c r="K46" s="410">
        <v>201200</v>
      </c>
      <c r="L46" s="410">
        <v>748000</v>
      </c>
      <c r="M46" s="430">
        <f t="shared" si="24"/>
        <v>949200</v>
      </c>
      <c r="N46" s="410">
        <v>210800</v>
      </c>
      <c r="O46" s="322"/>
      <c r="P46" s="430">
        <f t="shared" si="25"/>
        <v>210800</v>
      </c>
    </row>
    <row r="47" spans="1:16" ht="23.25" customHeight="1">
      <c r="A47" s="405" t="s">
        <v>184</v>
      </c>
      <c r="B47" s="385">
        <f t="shared" si="0"/>
        <v>233500</v>
      </c>
      <c r="C47" s="409"/>
      <c r="D47" s="321">
        <f t="shared" si="1"/>
        <v>233500</v>
      </c>
      <c r="E47" s="410">
        <f>E48</f>
        <v>217000</v>
      </c>
      <c r="F47" s="410">
        <f>F48</f>
        <v>16500</v>
      </c>
      <c r="G47" s="385">
        <f t="shared" si="16"/>
        <v>233500</v>
      </c>
      <c r="H47" s="322">
        <f>H48</f>
        <v>0</v>
      </c>
      <c r="I47" s="322">
        <f t="shared" ref="I47:O47" si="26">I48</f>
        <v>0</v>
      </c>
      <c r="J47" s="322">
        <f>H47+I47</f>
        <v>0</v>
      </c>
      <c r="K47" s="322">
        <f t="shared" si="26"/>
        <v>0</v>
      </c>
      <c r="L47" s="322">
        <f t="shared" si="26"/>
        <v>0</v>
      </c>
      <c r="M47" s="322">
        <f>K47+L47</f>
        <v>0</v>
      </c>
      <c r="N47" s="322">
        <f t="shared" si="26"/>
        <v>0</v>
      </c>
      <c r="O47" s="322">
        <f t="shared" si="26"/>
        <v>0</v>
      </c>
      <c r="P47" s="322">
        <f>N47+O47</f>
        <v>0</v>
      </c>
    </row>
    <row r="48" spans="1:16" ht="23.25">
      <c r="A48" s="420" t="s">
        <v>185</v>
      </c>
      <c r="B48" s="321">
        <f t="shared" si="0"/>
        <v>233500</v>
      </c>
      <c r="C48" s="429">
        <v>0</v>
      </c>
      <c r="D48" s="321">
        <f t="shared" si="1"/>
        <v>233500</v>
      </c>
      <c r="E48" s="422">
        <v>217000</v>
      </c>
      <c r="F48" s="422">
        <v>16500</v>
      </c>
      <c r="G48" s="321">
        <f t="shared" si="16"/>
        <v>233500</v>
      </c>
      <c r="H48" s="423">
        <v>0</v>
      </c>
      <c r="I48" s="423">
        <v>0</v>
      </c>
      <c r="J48" s="322">
        <f>H48+I48</f>
        <v>0</v>
      </c>
      <c r="K48" s="421">
        <v>0</v>
      </c>
      <c r="L48" s="423">
        <v>0</v>
      </c>
      <c r="M48" s="322">
        <f>K48+L48</f>
        <v>0</v>
      </c>
      <c r="N48" s="424">
        <v>0</v>
      </c>
      <c r="O48" s="423">
        <v>0</v>
      </c>
      <c r="P48" s="322">
        <f>N48+O48</f>
        <v>0</v>
      </c>
    </row>
    <row r="49" spans="1:16" ht="28.5">
      <c r="A49" s="316"/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</row>
    <row r="50" spans="1:16" ht="28.5">
      <c r="A50" s="316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</row>
    <row r="51" spans="1:16" ht="28.5">
      <c r="A51" s="316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</row>
    <row r="52" spans="1:16" ht="28.5">
      <c r="A52" s="316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</row>
    <row r="53" spans="1:16" ht="28.5">
      <c r="A53" s="316"/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</row>
    <row r="54" spans="1:16" ht="28.5">
      <c r="A54" s="316"/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</row>
    <row r="55" spans="1:16" ht="28.5">
      <c r="A55" s="316"/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</row>
    <row r="56" spans="1:16" ht="28.5">
      <c r="A56" s="316"/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</row>
    <row r="57" spans="1:16" ht="28.5">
      <c r="A57" s="316"/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</row>
    <row r="58" spans="1:16" ht="28.5">
      <c r="A58" s="316"/>
      <c r="B58" s="316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</row>
    <row r="59" spans="1:16" ht="28.5">
      <c r="A59" s="316"/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</row>
    <row r="60" spans="1:16" ht="28.5">
      <c r="A60" s="316"/>
      <c r="B60" s="316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</row>
    <row r="61" spans="1:16" ht="28.5">
      <c r="A61" s="316"/>
      <c r="B61" s="316"/>
      <c r="C61" s="316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</row>
    <row r="62" spans="1:16" ht="28.5">
      <c r="A62" s="316"/>
      <c r="B62" s="316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</row>
  </sheetData>
  <mergeCells count="9">
    <mergeCell ref="A3:A5"/>
    <mergeCell ref="B3:B5"/>
    <mergeCell ref="C3:C5"/>
    <mergeCell ref="D3:D5"/>
    <mergeCell ref="E3:P3"/>
    <mergeCell ref="E4:G4"/>
    <mergeCell ref="H4:J4"/>
    <mergeCell ref="K4:M4"/>
    <mergeCell ref="N4:P4"/>
  </mergeCells>
  <printOptions horizontalCentered="1"/>
  <pageMargins left="0.39370078740157483" right="0.39370078740157483" top="0.51181102362204722" bottom="0.19685039370078741" header="0.31496062992125984" footer="0.31496062992125984"/>
  <pageSetup paperSize="9" scale="41" firstPageNumber="27" orientation="landscape" useFirstPageNumber="1" horizontalDpi="4294967293" r:id="rId1"/>
  <headerFooter>
    <oddFooter>&amp;R&amp;18&amp;P</oddFooter>
  </headerFooter>
  <rowBreaks count="1" manualBreakCount="1">
    <brk id="39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H62"/>
  <sheetViews>
    <sheetView view="pageBreakPreview" topLeftCell="A2" zoomScale="80" zoomScaleNormal="60" zoomScaleSheetLayoutView="80" workbookViewId="0">
      <selection activeCell="B25" sqref="B25"/>
    </sheetView>
  </sheetViews>
  <sheetFormatPr defaultRowHeight="12.75"/>
  <cols>
    <col min="1" max="1" width="82.28515625" style="24" customWidth="1"/>
    <col min="2" max="2" width="36.28515625" style="24" bestFit="1" customWidth="1"/>
    <col min="3" max="3" width="26.42578125" style="24" bestFit="1" customWidth="1"/>
    <col min="4" max="4" width="26.7109375" style="24" bestFit="1" customWidth="1"/>
    <col min="5" max="5" width="27.5703125" style="24" bestFit="1" customWidth="1"/>
    <col min="6" max="6" width="26.42578125" style="24" bestFit="1" customWidth="1"/>
    <col min="7" max="7" width="16.85546875" style="24" bestFit="1" customWidth="1"/>
    <col min="8" max="16384" width="9.140625" style="24"/>
  </cols>
  <sheetData>
    <row r="1" spans="1:8" s="275" customFormat="1" ht="36">
      <c r="A1" s="274" t="s">
        <v>188</v>
      </c>
      <c r="C1" s="276"/>
      <c r="D1" s="276"/>
      <c r="E1" s="276"/>
      <c r="F1" s="276"/>
    </row>
    <row r="2" spans="1:8" ht="12.75" customHeight="1">
      <c r="A2" s="25"/>
    </row>
    <row r="3" spans="1:8" ht="30.75" customHeight="1">
      <c r="A3" s="482" t="s">
        <v>35</v>
      </c>
      <c r="B3" s="56" t="s">
        <v>84</v>
      </c>
      <c r="C3" s="57" t="s">
        <v>85</v>
      </c>
      <c r="D3" s="57" t="s">
        <v>86</v>
      </c>
      <c r="E3" s="57" t="s">
        <v>87</v>
      </c>
      <c r="F3" s="57" t="s">
        <v>88</v>
      </c>
    </row>
    <row r="4" spans="1:8" ht="28.5" customHeight="1">
      <c r="A4" s="483"/>
      <c r="B4" s="58" t="s">
        <v>8</v>
      </c>
      <c r="C4" s="59" t="s">
        <v>8</v>
      </c>
      <c r="D4" s="59" t="s">
        <v>8</v>
      </c>
      <c r="E4" s="59" t="s">
        <v>8</v>
      </c>
      <c r="F4" s="59" t="s">
        <v>8</v>
      </c>
    </row>
    <row r="5" spans="1:8" s="61" customFormat="1" ht="25.5" customHeight="1" thickBot="1">
      <c r="A5" s="191" t="s">
        <v>36</v>
      </c>
      <c r="B5" s="192">
        <f>B6+B10+B23+B26+B39</f>
        <v>49069700</v>
      </c>
      <c r="C5" s="209">
        <f t="shared" ref="C5:C11" si="0">B5*20%</f>
        <v>9813940</v>
      </c>
      <c r="D5" s="209">
        <f t="shared" ref="D5:D11" si="1">B5*40%</f>
        <v>19627880</v>
      </c>
      <c r="E5" s="209">
        <f t="shared" ref="E5:E11" si="2">B5*25%</f>
        <v>12267425</v>
      </c>
      <c r="F5" s="209">
        <f t="shared" ref="F5:F11" si="3">B5*15%</f>
        <v>7360455</v>
      </c>
      <c r="G5" s="60"/>
    </row>
    <row r="6" spans="1:8" s="53" customFormat="1" ht="22.5" customHeight="1" thickTop="1">
      <c r="A6" s="193" t="s">
        <v>37</v>
      </c>
      <c r="B6" s="210">
        <f>B7+B8+B9</f>
        <v>36230400</v>
      </c>
      <c r="C6" s="130">
        <f t="shared" si="0"/>
        <v>7246080</v>
      </c>
      <c r="D6" s="130">
        <f t="shared" si="1"/>
        <v>14492160</v>
      </c>
      <c r="E6" s="130">
        <f t="shared" si="2"/>
        <v>9057600</v>
      </c>
      <c r="F6" s="130">
        <f t="shared" si="3"/>
        <v>5434560</v>
      </c>
    </row>
    <row r="7" spans="1:8" s="54" customFormat="1" ht="21">
      <c r="A7" s="194" t="s">
        <v>38</v>
      </c>
      <c r="B7" s="130">
        <v>34910600</v>
      </c>
      <c r="C7" s="130">
        <f t="shared" si="0"/>
        <v>6982120</v>
      </c>
      <c r="D7" s="130">
        <f t="shared" si="1"/>
        <v>13964240</v>
      </c>
      <c r="E7" s="130">
        <f t="shared" si="2"/>
        <v>8727650</v>
      </c>
      <c r="F7" s="130">
        <f t="shared" si="3"/>
        <v>5236590</v>
      </c>
      <c r="G7" s="62"/>
    </row>
    <row r="8" spans="1:8" s="63" customFormat="1" ht="21">
      <c r="A8" s="195" t="s">
        <v>39</v>
      </c>
      <c r="B8" s="131">
        <v>812000</v>
      </c>
      <c r="C8" s="130">
        <f t="shared" si="0"/>
        <v>162400</v>
      </c>
      <c r="D8" s="130">
        <f t="shared" si="1"/>
        <v>324800</v>
      </c>
      <c r="E8" s="130">
        <f t="shared" si="2"/>
        <v>203000</v>
      </c>
      <c r="F8" s="130">
        <f t="shared" si="3"/>
        <v>121800</v>
      </c>
    </row>
    <row r="9" spans="1:8" s="63" customFormat="1" ht="21">
      <c r="A9" s="195" t="s">
        <v>89</v>
      </c>
      <c r="B9" s="131">
        <v>507800</v>
      </c>
      <c r="C9" s="130">
        <f t="shared" si="0"/>
        <v>101560</v>
      </c>
      <c r="D9" s="130">
        <f t="shared" si="1"/>
        <v>203120</v>
      </c>
      <c r="E9" s="130">
        <f t="shared" si="2"/>
        <v>126950</v>
      </c>
      <c r="F9" s="130">
        <f t="shared" si="3"/>
        <v>76170</v>
      </c>
    </row>
    <row r="10" spans="1:8" s="64" customFormat="1" ht="21">
      <c r="A10" s="197" t="s">
        <v>42</v>
      </c>
      <c r="B10" s="129">
        <f>B11+B16+B19</f>
        <v>7243100</v>
      </c>
      <c r="C10" s="129">
        <f t="shared" si="0"/>
        <v>1448620</v>
      </c>
      <c r="D10" s="129">
        <f t="shared" si="1"/>
        <v>2897240</v>
      </c>
      <c r="E10" s="129">
        <f t="shared" si="2"/>
        <v>1810775</v>
      </c>
      <c r="F10" s="129">
        <f t="shared" si="3"/>
        <v>1086465</v>
      </c>
      <c r="H10" s="65"/>
    </row>
    <row r="11" spans="1:8" s="66" customFormat="1" ht="21">
      <c r="A11" s="195" t="s">
        <v>43</v>
      </c>
      <c r="B11" s="101">
        <v>3382200</v>
      </c>
      <c r="C11" s="101">
        <f t="shared" si="0"/>
        <v>676440</v>
      </c>
      <c r="D11" s="101">
        <f t="shared" si="1"/>
        <v>1352880</v>
      </c>
      <c r="E11" s="101">
        <f t="shared" si="2"/>
        <v>845550</v>
      </c>
      <c r="F11" s="101">
        <f t="shared" si="3"/>
        <v>507330</v>
      </c>
    </row>
    <row r="12" spans="1:8" s="66" customFormat="1" ht="18" hidden="1" customHeight="1">
      <c r="A12" s="198" t="s">
        <v>44</v>
      </c>
      <c r="B12" s="101"/>
      <c r="C12" s="101">
        <f t="shared" ref="C12:C53" si="4">B12*20%</f>
        <v>0</v>
      </c>
      <c r="D12" s="101">
        <f t="shared" ref="D12:D53" si="5">B12*40%</f>
        <v>0</v>
      </c>
      <c r="E12" s="101">
        <f t="shared" ref="E12:E53" si="6">B12*25%</f>
        <v>0</v>
      </c>
      <c r="F12" s="101">
        <f t="shared" ref="F12:F53" si="7">B12*15%</f>
        <v>0</v>
      </c>
    </row>
    <row r="13" spans="1:8" s="66" customFormat="1" ht="18" hidden="1" customHeight="1">
      <c r="A13" s="199" t="s">
        <v>45</v>
      </c>
      <c r="B13" s="101"/>
      <c r="C13" s="101">
        <f t="shared" si="4"/>
        <v>0</v>
      </c>
      <c r="D13" s="101">
        <f t="shared" si="5"/>
        <v>0</v>
      </c>
      <c r="E13" s="101">
        <f t="shared" si="6"/>
        <v>0</v>
      </c>
      <c r="F13" s="101">
        <f t="shared" si="7"/>
        <v>0</v>
      </c>
    </row>
    <row r="14" spans="1:8" s="66" customFormat="1" ht="18" hidden="1" customHeight="1">
      <c r="A14" s="199" t="s">
        <v>46</v>
      </c>
      <c r="B14" s="101"/>
      <c r="C14" s="101">
        <f t="shared" si="4"/>
        <v>0</v>
      </c>
      <c r="D14" s="101">
        <f t="shared" si="5"/>
        <v>0</v>
      </c>
      <c r="E14" s="101">
        <f t="shared" si="6"/>
        <v>0</v>
      </c>
      <c r="F14" s="101">
        <f t="shared" si="7"/>
        <v>0</v>
      </c>
    </row>
    <row r="15" spans="1:8" s="66" customFormat="1" ht="18" hidden="1" customHeight="1">
      <c r="A15" s="198" t="s">
        <v>47</v>
      </c>
      <c r="B15" s="101"/>
      <c r="C15" s="101">
        <f t="shared" si="4"/>
        <v>0</v>
      </c>
      <c r="D15" s="101">
        <f t="shared" si="5"/>
        <v>0</v>
      </c>
      <c r="E15" s="101">
        <f t="shared" si="6"/>
        <v>0</v>
      </c>
      <c r="F15" s="101">
        <f t="shared" si="7"/>
        <v>0</v>
      </c>
    </row>
    <row r="16" spans="1:8" s="66" customFormat="1" ht="21">
      <c r="A16" s="195" t="s">
        <v>48</v>
      </c>
      <c r="B16" s="101">
        <v>761300</v>
      </c>
      <c r="C16" s="101">
        <f t="shared" si="4"/>
        <v>152260</v>
      </c>
      <c r="D16" s="101">
        <f t="shared" si="5"/>
        <v>304520</v>
      </c>
      <c r="E16" s="101">
        <f t="shared" si="6"/>
        <v>190325</v>
      </c>
      <c r="F16" s="101">
        <f t="shared" si="7"/>
        <v>114195</v>
      </c>
    </row>
    <row r="17" spans="1:6" s="66" customFormat="1" ht="18" hidden="1" customHeight="1">
      <c r="A17" s="198" t="s">
        <v>49</v>
      </c>
      <c r="B17" s="101"/>
      <c r="C17" s="101">
        <f t="shared" si="4"/>
        <v>0</v>
      </c>
      <c r="D17" s="101">
        <f t="shared" si="5"/>
        <v>0</v>
      </c>
      <c r="E17" s="101">
        <f t="shared" si="6"/>
        <v>0</v>
      </c>
      <c r="F17" s="101">
        <f t="shared" si="7"/>
        <v>0</v>
      </c>
    </row>
    <row r="18" spans="1:6" s="66" customFormat="1" ht="18" hidden="1" customHeight="1">
      <c r="A18" s="198" t="s">
        <v>50</v>
      </c>
      <c r="B18" s="101"/>
      <c r="C18" s="101">
        <f t="shared" si="4"/>
        <v>0</v>
      </c>
      <c r="D18" s="101">
        <f t="shared" si="5"/>
        <v>0</v>
      </c>
      <c r="E18" s="101">
        <f t="shared" si="6"/>
        <v>0</v>
      </c>
      <c r="F18" s="101">
        <f t="shared" si="7"/>
        <v>0</v>
      </c>
    </row>
    <row r="19" spans="1:6" s="66" customFormat="1" ht="21">
      <c r="A19" s="195" t="s">
        <v>51</v>
      </c>
      <c r="B19" s="101">
        <v>3099600</v>
      </c>
      <c r="C19" s="101">
        <f t="shared" si="4"/>
        <v>619920</v>
      </c>
      <c r="D19" s="101">
        <f t="shared" si="5"/>
        <v>1239840</v>
      </c>
      <c r="E19" s="101">
        <f t="shared" si="6"/>
        <v>774900</v>
      </c>
      <c r="F19" s="101">
        <f t="shared" si="7"/>
        <v>464940</v>
      </c>
    </row>
    <row r="20" spans="1:6" s="66" customFormat="1" ht="18" hidden="1" customHeight="1">
      <c r="A20" s="198" t="s">
        <v>52</v>
      </c>
      <c r="B20" s="101"/>
      <c r="C20" s="101">
        <f t="shared" si="4"/>
        <v>0</v>
      </c>
      <c r="D20" s="101">
        <f t="shared" si="5"/>
        <v>0</v>
      </c>
      <c r="E20" s="101">
        <f t="shared" si="6"/>
        <v>0</v>
      </c>
      <c r="F20" s="101">
        <f t="shared" si="7"/>
        <v>0</v>
      </c>
    </row>
    <row r="21" spans="1:6" s="66" customFormat="1" ht="18" hidden="1" customHeight="1">
      <c r="A21" s="198" t="s">
        <v>53</v>
      </c>
      <c r="B21" s="101"/>
      <c r="C21" s="101">
        <f t="shared" si="4"/>
        <v>0</v>
      </c>
      <c r="D21" s="101">
        <f t="shared" si="5"/>
        <v>0</v>
      </c>
      <c r="E21" s="101">
        <f t="shared" si="6"/>
        <v>0</v>
      </c>
      <c r="F21" s="101">
        <f t="shared" si="7"/>
        <v>0</v>
      </c>
    </row>
    <row r="22" spans="1:6" s="27" customFormat="1" ht="21">
      <c r="A22" s="194" t="s">
        <v>54</v>
      </c>
      <c r="B22" s="102">
        <v>0</v>
      </c>
      <c r="C22" s="101">
        <f t="shared" si="4"/>
        <v>0</v>
      </c>
      <c r="D22" s="101">
        <f t="shared" si="5"/>
        <v>0</v>
      </c>
      <c r="E22" s="101">
        <f t="shared" si="6"/>
        <v>0</v>
      </c>
      <c r="F22" s="101">
        <f t="shared" si="7"/>
        <v>0</v>
      </c>
    </row>
    <row r="23" spans="1:6" s="53" customFormat="1" ht="23.25" customHeight="1">
      <c r="A23" s="200" t="s">
        <v>55</v>
      </c>
      <c r="B23" s="103">
        <f>B24+B25</f>
        <v>4000000</v>
      </c>
      <c r="C23" s="129">
        <f t="shared" si="4"/>
        <v>800000</v>
      </c>
      <c r="D23" s="129">
        <f t="shared" si="5"/>
        <v>1600000</v>
      </c>
      <c r="E23" s="129">
        <f t="shared" si="6"/>
        <v>1000000</v>
      </c>
      <c r="F23" s="129">
        <f t="shared" si="7"/>
        <v>600000</v>
      </c>
    </row>
    <row r="24" spans="1:6" s="54" customFormat="1" ht="21">
      <c r="A24" s="194" t="s">
        <v>56</v>
      </c>
      <c r="B24" s="102">
        <v>4000000</v>
      </c>
      <c r="C24" s="101">
        <f t="shared" si="4"/>
        <v>800000</v>
      </c>
      <c r="D24" s="101">
        <f t="shared" si="5"/>
        <v>1600000</v>
      </c>
      <c r="E24" s="101">
        <f t="shared" si="6"/>
        <v>1000000</v>
      </c>
      <c r="F24" s="101">
        <f t="shared" si="7"/>
        <v>600000</v>
      </c>
    </row>
    <row r="25" spans="1:6" s="54" customFormat="1" ht="21">
      <c r="A25" s="194" t="s">
        <v>57</v>
      </c>
      <c r="B25" s="102">
        <v>0</v>
      </c>
      <c r="C25" s="101">
        <f t="shared" si="4"/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</row>
    <row r="26" spans="1:6" s="53" customFormat="1" ht="21">
      <c r="A26" s="201" t="s">
        <v>58</v>
      </c>
      <c r="B26" s="103">
        <f>B31+B32+B33+B34+B35</f>
        <v>43000</v>
      </c>
      <c r="C26" s="129">
        <f t="shared" si="4"/>
        <v>8600</v>
      </c>
      <c r="D26" s="129">
        <f t="shared" si="5"/>
        <v>17200</v>
      </c>
      <c r="E26" s="129">
        <f t="shared" si="6"/>
        <v>10750</v>
      </c>
      <c r="F26" s="129">
        <f t="shared" si="7"/>
        <v>6450</v>
      </c>
    </row>
    <row r="27" spans="1:6" s="27" customFormat="1" ht="21">
      <c r="A27" s="202" t="s">
        <v>119</v>
      </c>
      <c r="B27" s="130">
        <v>0</v>
      </c>
      <c r="C27" s="101">
        <f t="shared" si="4"/>
        <v>0</v>
      </c>
      <c r="D27" s="101">
        <f t="shared" si="5"/>
        <v>0</v>
      </c>
      <c r="E27" s="101">
        <f t="shared" si="6"/>
        <v>0</v>
      </c>
      <c r="F27" s="101">
        <f t="shared" si="7"/>
        <v>0</v>
      </c>
    </row>
    <row r="28" spans="1:6" s="27" customFormat="1" ht="21">
      <c r="A28" s="203" t="s">
        <v>59</v>
      </c>
      <c r="B28" s="130">
        <v>0</v>
      </c>
      <c r="C28" s="101">
        <f t="shared" si="4"/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</row>
    <row r="29" spans="1:6" s="27" customFormat="1" ht="21">
      <c r="A29" s="203" t="s">
        <v>83</v>
      </c>
      <c r="B29" s="130">
        <v>0</v>
      </c>
      <c r="C29" s="101">
        <f t="shared" si="4"/>
        <v>0</v>
      </c>
      <c r="D29" s="101">
        <f t="shared" si="5"/>
        <v>0</v>
      </c>
      <c r="E29" s="101">
        <f t="shared" si="6"/>
        <v>0</v>
      </c>
      <c r="F29" s="101">
        <f t="shared" si="7"/>
        <v>0</v>
      </c>
    </row>
    <row r="30" spans="1:6" s="27" customFormat="1" ht="21">
      <c r="A30" s="203" t="s">
        <v>60</v>
      </c>
      <c r="B30" s="130">
        <v>0</v>
      </c>
      <c r="C30" s="101">
        <f t="shared" si="4"/>
        <v>0</v>
      </c>
      <c r="D30" s="101">
        <f t="shared" si="5"/>
        <v>0</v>
      </c>
      <c r="E30" s="101">
        <f t="shared" si="6"/>
        <v>0</v>
      </c>
      <c r="F30" s="101">
        <f t="shared" si="7"/>
        <v>0</v>
      </c>
    </row>
    <row r="31" spans="1:6" s="27" customFormat="1" ht="21">
      <c r="A31" s="204" t="s">
        <v>126</v>
      </c>
      <c r="B31" s="132">
        <v>0</v>
      </c>
      <c r="C31" s="101">
        <f t="shared" si="4"/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</row>
    <row r="32" spans="1:6" s="27" customFormat="1" ht="21">
      <c r="A32" s="203" t="s">
        <v>120</v>
      </c>
      <c r="B32" s="317">
        <v>43000</v>
      </c>
      <c r="C32" s="101">
        <f t="shared" si="4"/>
        <v>8600</v>
      </c>
      <c r="D32" s="101">
        <f t="shared" si="5"/>
        <v>17200</v>
      </c>
      <c r="E32" s="101">
        <f t="shared" si="6"/>
        <v>10750</v>
      </c>
      <c r="F32" s="101">
        <f t="shared" si="7"/>
        <v>6450</v>
      </c>
    </row>
    <row r="33" spans="1:6" s="27" customFormat="1" ht="21">
      <c r="A33" s="203" t="s">
        <v>61</v>
      </c>
      <c r="B33" s="132"/>
      <c r="C33" s="101"/>
      <c r="D33" s="101"/>
      <c r="E33" s="101"/>
      <c r="F33" s="101"/>
    </row>
    <row r="34" spans="1:6" s="27" customFormat="1" ht="21">
      <c r="A34" s="203" t="s">
        <v>62</v>
      </c>
      <c r="B34" s="132"/>
      <c r="C34" s="101"/>
      <c r="D34" s="101"/>
      <c r="E34" s="101"/>
      <c r="F34" s="101"/>
    </row>
    <row r="35" spans="1:6" s="27" customFormat="1" ht="21">
      <c r="A35" s="204" t="s">
        <v>63</v>
      </c>
      <c r="B35" s="132"/>
      <c r="C35" s="101"/>
      <c r="D35" s="101"/>
      <c r="E35" s="101"/>
      <c r="F35" s="101"/>
    </row>
    <row r="36" spans="1:6" s="27" customFormat="1" ht="42">
      <c r="A36" s="204" t="s">
        <v>121</v>
      </c>
      <c r="B36" s="130">
        <v>0</v>
      </c>
      <c r="C36" s="101">
        <f t="shared" si="4"/>
        <v>0</v>
      </c>
      <c r="D36" s="101">
        <f t="shared" si="5"/>
        <v>0</v>
      </c>
      <c r="E36" s="101">
        <f t="shared" si="6"/>
        <v>0</v>
      </c>
      <c r="F36" s="101">
        <f t="shared" si="7"/>
        <v>0</v>
      </c>
    </row>
    <row r="37" spans="1:6" s="27" customFormat="1" ht="21">
      <c r="A37" s="204" t="s">
        <v>173</v>
      </c>
      <c r="B37" s="130">
        <v>0</v>
      </c>
      <c r="C37" s="101">
        <f t="shared" si="4"/>
        <v>0</v>
      </c>
      <c r="D37" s="101">
        <f t="shared" si="5"/>
        <v>0</v>
      </c>
      <c r="E37" s="101">
        <f t="shared" si="6"/>
        <v>0</v>
      </c>
      <c r="F37" s="101">
        <f t="shared" si="7"/>
        <v>0</v>
      </c>
    </row>
    <row r="38" spans="1:6" s="53" customFormat="1" ht="21">
      <c r="A38" s="204" t="s">
        <v>174</v>
      </c>
      <c r="B38" s="130">
        <v>0</v>
      </c>
      <c r="C38" s="101">
        <f t="shared" si="4"/>
        <v>0</v>
      </c>
      <c r="D38" s="101">
        <f t="shared" si="5"/>
        <v>0</v>
      </c>
      <c r="E38" s="101">
        <f t="shared" si="6"/>
        <v>0</v>
      </c>
      <c r="F38" s="101">
        <f t="shared" si="7"/>
        <v>0</v>
      </c>
    </row>
    <row r="39" spans="1:6" s="53" customFormat="1" ht="21">
      <c r="A39" s="93" t="s">
        <v>64</v>
      </c>
      <c r="B39" s="103">
        <f>B40+B41+B42+B44+B43</f>
        <v>1553200</v>
      </c>
      <c r="C39" s="129">
        <f t="shared" si="4"/>
        <v>310640</v>
      </c>
      <c r="D39" s="129">
        <f t="shared" si="5"/>
        <v>621280</v>
      </c>
      <c r="E39" s="129">
        <f t="shared" si="6"/>
        <v>388300</v>
      </c>
      <c r="F39" s="129">
        <f t="shared" si="7"/>
        <v>232980</v>
      </c>
    </row>
    <row r="40" spans="1:6" s="27" customFormat="1" ht="21">
      <c r="A40" s="205" t="s">
        <v>65</v>
      </c>
      <c r="B40" s="130">
        <v>1553200</v>
      </c>
      <c r="C40" s="101">
        <f t="shared" si="4"/>
        <v>310640</v>
      </c>
      <c r="D40" s="101">
        <f t="shared" si="5"/>
        <v>621280</v>
      </c>
      <c r="E40" s="101">
        <f t="shared" si="6"/>
        <v>388300</v>
      </c>
      <c r="F40" s="101">
        <f t="shared" si="7"/>
        <v>232980</v>
      </c>
    </row>
    <row r="41" spans="1:6" s="27" customFormat="1" ht="21">
      <c r="A41" s="205" t="s">
        <v>122</v>
      </c>
      <c r="B41" s="102"/>
      <c r="C41" s="101"/>
      <c r="D41" s="101"/>
      <c r="E41" s="101"/>
      <c r="F41" s="101"/>
    </row>
    <row r="42" spans="1:6" s="27" customFormat="1" ht="21">
      <c r="A42" s="205" t="s">
        <v>123</v>
      </c>
      <c r="B42" s="102"/>
      <c r="C42" s="101"/>
      <c r="D42" s="101"/>
      <c r="E42" s="101"/>
      <c r="F42" s="101"/>
    </row>
    <row r="43" spans="1:6" s="27" customFormat="1" ht="42">
      <c r="A43" s="205" t="s">
        <v>124</v>
      </c>
      <c r="B43" s="99"/>
      <c r="C43" s="101"/>
      <c r="D43" s="101"/>
      <c r="E43" s="101"/>
      <c r="F43" s="101"/>
    </row>
    <row r="44" spans="1:6" s="27" customFormat="1" ht="42">
      <c r="A44" s="206" t="s">
        <v>125</v>
      </c>
      <c r="B44" s="99">
        <v>0</v>
      </c>
      <c r="C44" s="196">
        <f t="shared" si="4"/>
        <v>0</v>
      </c>
      <c r="D44" s="196">
        <f t="shared" si="5"/>
        <v>0</v>
      </c>
      <c r="E44" s="196">
        <f t="shared" si="6"/>
        <v>0</v>
      </c>
      <c r="F44" s="196">
        <f t="shared" si="7"/>
        <v>0</v>
      </c>
    </row>
    <row r="45" spans="1:6" s="27" customFormat="1" ht="18" customHeight="1">
      <c r="A45" s="100" t="s">
        <v>177</v>
      </c>
      <c r="B45" s="130">
        <v>0</v>
      </c>
      <c r="C45" s="101">
        <f t="shared" si="4"/>
        <v>0</v>
      </c>
      <c r="D45" s="101">
        <f t="shared" si="5"/>
        <v>0</v>
      </c>
      <c r="E45" s="101">
        <f t="shared" si="6"/>
        <v>0</v>
      </c>
      <c r="F45" s="101">
        <f t="shared" si="7"/>
        <v>0</v>
      </c>
    </row>
    <row r="46" spans="1:6" s="27" customFormat="1" ht="21">
      <c r="A46" s="205" t="s">
        <v>178</v>
      </c>
      <c r="B46" s="130">
        <v>0</v>
      </c>
      <c r="C46" s="101">
        <f t="shared" si="4"/>
        <v>0</v>
      </c>
      <c r="D46" s="101">
        <f t="shared" si="5"/>
        <v>0</v>
      </c>
      <c r="E46" s="101">
        <f t="shared" si="6"/>
        <v>0</v>
      </c>
      <c r="F46" s="101">
        <f t="shared" si="7"/>
        <v>0</v>
      </c>
    </row>
    <row r="47" spans="1:6" s="27" customFormat="1" ht="21">
      <c r="A47" s="205" t="s">
        <v>179</v>
      </c>
      <c r="B47" s="130">
        <v>0</v>
      </c>
      <c r="C47" s="101">
        <f t="shared" si="4"/>
        <v>0</v>
      </c>
      <c r="D47" s="101">
        <f t="shared" si="5"/>
        <v>0</v>
      </c>
      <c r="E47" s="101">
        <f t="shared" si="6"/>
        <v>0</v>
      </c>
      <c r="F47" s="101">
        <f t="shared" si="7"/>
        <v>0</v>
      </c>
    </row>
    <row r="48" spans="1:6" s="27" customFormat="1" ht="21">
      <c r="A48" s="205" t="s">
        <v>180</v>
      </c>
      <c r="B48" s="130">
        <v>0</v>
      </c>
      <c r="C48" s="101">
        <f t="shared" si="4"/>
        <v>0</v>
      </c>
      <c r="D48" s="101">
        <f t="shared" si="5"/>
        <v>0</v>
      </c>
      <c r="E48" s="101">
        <f t="shared" si="6"/>
        <v>0</v>
      </c>
      <c r="F48" s="101">
        <f t="shared" si="7"/>
        <v>0</v>
      </c>
    </row>
    <row r="49" spans="1:6" s="27" customFormat="1" ht="21">
      <c r="A49" s="205" t="s">
        <v>181</v>
      </c>
      <c r="B49" s="130">
        <v>0</v>
      </c>
      <c r="C49" s="101">
        <f t="shared" si="4"/>
        <v>0</v>
      </c>
      <c r="D49" s="101">
        <f>B49*40%</f>
        <v>0</v>
      </c>
      <c r="E49" s="101">
        <f t="shared" si="6"/>
        <v>0</v>
      </c>
      <c r="F49" s="101">
        <f t="shared" si="7"/>
        <v>0</v>
      </c>
    </row>
    <row r="50" spans="1:6" s="55" customFormat="1" ht="21">
      <c r="A50" s="205" t="s">
        <v>182</v>
      </c>
      <c r="B50" s="130">
        <v>0</v>
      </c>
      <c r="C50" s="101">
        <f t="shared" si="4"/>
        <v>0</v>
      </c>
      <c r="D50" s="101">
        <f t="shared" si="5"/>
        <v>0</v>
      </c>
      <c r="E50" s="101">
        <f t="shared" si="6"/>
        <v>0</v>
      </c>
      <c r="F50" s="101">
        <f t="shared" si="7"/>
        <v>0</v>
      </c>
    </row>
    <row r="51" spans="1:6" s="55" customFormat="1" ht="21">
      <c r="A51" s="206" t="s">
        <v>183</v>
      </c>
      <c r="B51" s="130">
        <v>0</v>
      </c>
      <c r="C51" s="101">
        <f t="shared" si="4"/>
        <v>0</v>
      </c>
      <c r="D51" s="101">
        <f t="shared" si="5"/>
        <v>0</v>
      </c>
      <c r="E51" s="101">
        <f t="shared" si="6"/>
        <v>0</v>
      </c>
      <c r="F51" s="101">
        <f t="shared" si="7"/>
        <v>0</v>
      </c>
    </row>
    <row r="52" spans="1:6" s="55" customFormat="1" ht="21">
      <c r="A52" s="100" t="s">
        <v>184</v>
      </c>
      <c r="B52" s="130">
        <v>0</v>
      </c>
      <c r="C52" s="101">
        <f t="shared" si="4"/>
        <v>0</v>
      </c>
      <c r="D52" s="101">
        <f t="shared" si="5"/>
        <v>0</v>
      </c>
      <c r="E52" s="101">
        <f t="shared" si="6"/>
        <v>0</v>
      </c>
      <c r="F52" s="101">
        <f t="shared" si="7"/>
        <v>0</v>
      </c>
    </row>
    <row r="53" spans="1:6" s="55" customFormat="1" ht="21">
      <c r="A53" s="207" t="s">
        <v>185</v>
      </c>
      <c r="B53" s="208">
        <v>0</v>
      </c>
      <c r="C53" s="211">
        <f t="shared" si="4"/>
        <v>0</v>
      </c>
      <c r="D53" s="211">
        <f t="shared" si="5"/>
        <v>0</v>
      </c>
      <c r="E53" s="211">
        <f t="shared" si="6"/>
        <v>0</v>
      </c>
      <c r="F53" s="211">
        <f t="shared" si="7"/>
        <v>0</v>
      </c>
    </row>
    <row r="54" spans="1:6" s="55" customFormat="1" ht="28.5">
      <c r="A54" s="26"/>
    </row>
    <row r="55" spans="1:6" ht="28.5">
      <c r="A55" s="26"/>
    </row>
    <row r="56" spans="1:6" ht="28.5">
      <c r="A56" s="26"/>
    </row>
    <row r="57" spans="1:6" ht="28.5">
      <c r="A57" s="26"/>
    </row>
    <row r="58" spans="1:6" ht="28.5">
      <c r="A58" s="26"/>
    </row>
    <row r="59" spans="1:6" ht="28.5">
      <c r="A59" s="26"/>
    </row>
    <row r="60" spans="1:6" ht="28.5">
      <c r="A60" s="26"/>
    </row>
    <row r="61" spans="1:6" ht="28.5">
      <c r="A61" s="26"/>
    </row>
    <row r="62" spans="1:6" ht="28.5">
      <c r="A62" s="26"/>
    </row>
  </sheetData>
  <mergeCells count="1">
    <mergeCell ref="A3:A4"/>
  </mergeCells>
  <printOptions horizontalCentered="1"/>
  <pageMargins left="0.19685039370078741" right="0.59055118110236227" top="0.59055118110236227" bottom="7.874015748031496E-2" header="0.31496062992125984" footer="0.31496062992125984"/>
  <pageSetup paperSize="9" scale="51" firstPageNumber="29" orientation="landscape" useFirstPageNumber="1" r:id="rId1"/>
  <headerFooter>
    <oddFooter>&amp;R&amp;18&amp;P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H64"/>
  <sheetViews>
    <sheetView view="pageBreakPreview" topLeftCell="A44" zoomScale="70" zoomScaleNormal="100" zoomScaleSheetLayoutView="70" workbookViewId="0">
      <selection activeCell="C35" sqref="C35"/>
    </sheetView>
  </sheetViews>
  <sheetFormatPr defaultRowHeight="12.75"/>
  <cols>
    <col min="1" max="1" width="82.28515625" style="275" customWidth="1"/>
    <col min="2" max="2" width="36.28515625" style="275" bestFit="1" customWidth="1"/>
    <col min="3" max="3" width="26.42578125" style="275" bestFit="1" customWidth="1"/>
    <col min="4" max="4" width="26.7109375" style="275" bestFit="1" customWidth="1"/>
    <col min="5" max="5" width="27.5703125" style="275" bestFit="1" customWidth="1"/>
    <col min="6" max="6" width="26.42578125" style="275" bestFit="1" customWidth="1"/>
    <col min="7" max="7" width="16.85546875" style="275" bestFit="1" customWidth="1"/>
    <col min="8" max="16384" width="9.140625" style="275"/>
  </cols>
  <sheetData>
    <row r="1" spans="1:8" ht="36">
      <c r="A1" s="274" t="s">
        <v>189</v>
      </c>
      <c r="C1" s="276"/>
      <c r="D1" s="276"/>
      <c r="E1" s="276"/>
      <c r="F1" s="276"/>
    </row>
    <row r="2" spans="1:8" ht="12.75" customHeight="1">
      <c r="A2" s="277"/>
    </row>
    <row r="3" spans="1:8" ht="30.75" customHeight="1">
      <c r="A3" s="484" t="s">
        <v>35</v>
      </c>
      <c r="B3" s="278" t="s">
        <v>190</v>
      </c>
      <c r="C3" s="279" t="s">
        <v>85</v>
      </c>
      <c r="D3" s="279" t="s">
        <v>86</v>
      </c>
      <c r="E3" s="279" t="s">
        <v>87</v>
      </c>
      <c r="F3" s="279" t="s">
        <v>88</v>
      </c>
    </row>
    <row r="4" spans="1:8" ht="28.5" customHeight="1">
      <c r="A4" s="485"/>
      <c r="B4" s="280" t="s">
        <v>8</v>
      </c>
      <c r="C4" s="281" t="s">
        <v>8</v>
      </c>
      <c r="D4" s="281" t="s">
        <v>8</v>
      </c>
      <c r="E4" s="281" t="s">
        <v>8</v>
      </c>
      <c r="F4" s="281" t="s">
        <v>8</v>
      </c>
    </row>
    <row r="5" spans="1:8" s="286" customFormat="1" ht="25.5" customHeight="1" thickBot="1">
      <c r="A5" s="282" t="s">
        <v>36</v>
      </c>
      <c r="B5" s="283">
        <f>B6+B11+B24+B27+B40+B47+B55</f>
        <v>46190000</v>
      </c>
      <c r="C5" s="284">
        <f>B5*20%</f>
        <v>9238000</v>
      </c>
      <c r="D5" s="284">
        <f>B5*40%</f>
        <v>18476000</v>
      </c>
      <c r="E5" s="284">
        <f>B5*25%</f>
        <v>11547500</v>
      </c>
      <c r="F5" s="284">
        <f>B5*15%</f>
        <v>6928500</v>
      </c>
      <c r="G5" s="285"/>
    </row>
    <row r="6" spans="1:8" s="289" customFormat="1" ht="22.5" customHeight="1" thickTop="1">
      <c r="A6" s="287" t="s">
        <v>37</v>
      </c>
      <c r="B6" s="459">
        <f>B9</f>
        <v>6220800</v>
      </c>
      <c r="C6" s="288">
        <f>B6*20%</f>
        <v>1244160</v>
      </c>
      <c r="D6" s="288">
        <f>B6*40%</f>
        <v>2488320</v>
      </c>
      <c r="E6" s="288">
        <f>B6*25%</f>
        <v>1555200</v>
      </c>
      <c r="F6" s="288">
        <f>B6*15%</f>
        <v>933120</v>
      </c>
    </row>
    <row r="7" spans="1:8" s="294" customFormat="1" ht="21">
      <c r="A7" s="290" t="s">
        <v>38</v>
      </c>
      <c r="B7" s="291">
        <v>0</v>
      </c>
      <c r="C7" s="292">
        <f t="shared" ref="C7:C55" si="0">B7*20%</f>
        <v>0</v>
      </c>
      <c r="D7" s="292">
        <f t="shared" ref="D7:D55" si="1">B7*40%</f>
        <v>0</v>
      </c>
      <c r="E7" s="292">
        <f t="shared" ref="E7:E55" si="2">B7*25%</f>
        <v>0</v>
      </c>
      <c r="F7" s="292">
        <f t="shared" ref="F7:F55" si="3">B7*15%</f>
        <v>0</v>
      </c>
      <c r="G7" s="293"/>
    </row>
    <row r="8" spans="1:8" s="294" customFormat="1" ht="21">
      <c r="A8" s="290" t="s">
        <v>39</v>
      </c>
      <c r="B8" s="291">
        <v>0</v>
      </c>
      <c r="C8" s="292">
        <f t="shared" si="0"/>
        <v>0</v>
      </c>
      <c r="D8" s="292">
        <f t="shared" si="1"/>
        <v>0</v>
      </c>
      <c r="E8" s="292">
        <f t="shared" si="2"/>
        <v>0</v>
      </c>
      <c r="F8" s="292">
        <f t="shared" si="3"/>
        <v>0</v>
      </c>
    </row>
    <row r="9" spans="1:8" s="294" customFormat="1" ht="21">
      <c r="A9" s="290" t="s">
        <v>40</v>
      </c>
      <c r="B9" s="295">
        <v>6220800</v>
      </c>
      <c r="C9" s="292">
        <f t="shared" si="0"/>
        <v>1244160</v>
      </c>
      <c r="D9" s="292">
        <f t="shared" si="1"/>
        <v>2488320</v>
      </c>
      <c r="E9" s="292">
        <f t="shared" si="2"/>
        <v>1555200</v>
      </c>
      <c r="F9" s="292">
        <f t="shared" si="3"/>
        <v>933120</v>
      </c>
    </row>
    <row r="10" spans="1:8" s="294" customFormat="1" ht="21">
      <c r="A10" s="290" t="s">
        <v>41</v>
      </c>
      <c r="B10" s="291">
        <v>0</v>
      </c>
      <c r="C10" s="292">
        <f t="shared" si="0"/>
        <v>0</v>
      </c>
      <c r="D10" s="292">
        <f t="shared" si="1"/>
        <v>0</v>
      </c>
      <c r="E10" s="292">
        <f t="shared" si="2"/>
        <v>0</v>
      </c>
      <c r="F10" s="292">
        <f t="shared" si="3"/>
        <v>0</v>
      </c>
    </row>
    <row r="11" spans="1:8" s="289" customFormat="1" ht="21">
      <c r="A11" s="296" t="s">
        <v>42</v>
      </c>
      <c r="B11" s="460">
        <f>B12+B17+B20+B23</f>
        <v>15150850</v>
      </c>
      <c r="C11" s="288">
        <f t="shared" si="0"/>
        <v>3030170</v>
      </c>
      <c r="D11" s="288">
        <f t="shared" si="1"/>
        <v>6060340</v>
      </c>
      <c r="E11" s="288">
        <f t="shared" si="2"/>
        <v>3787712.5</v>
      </c>
      <c r="F11" s="288">
        <f t="shared" si="3"/>
        <v>2272627.5</v>
      </c>
      <c r="H11" s="297"/>
    </row>
    <row r="12" spans="1:8" s="298" customFormat="1" ht="21">
      <c r="A12" s="290" t="s">
        <v>43</v>
      </c>
      <c r="B12" s="295">
        <v>8392550</v>
      </c>
      <c r="C12" s="292">
        <f t="shared" si="0"/>
        <v>1678510</v>
      </c>
      <c r="D12" s="292">
        <f t="shared" si="1"/>
        <v>3357020</v>
      </c>
      <c r="E12" s="292">
        <f t="shared" si="2"/>
        <v>2098137.5</v>
      </c>
      <c r="F12" s="292">
        <f t="shared" si="3"/>
        <v>1258882.5</v>
      </c>
    </row>
    <row r="13" spans="1:8" s="298" customFormat="1" ht="18" hidden="1" customHeight="1">
      <c r="A13" s="299" t="s">
        <v>44</v>
      </c>
      <c r="B13" s="295"/>
      <c r="C13" s="292">
        <f t="shared" si="0"/>
        <v>0</v>
      </c>
      <c r="D13" s="292">
        <f t="shared" si="1"/>
        <v>0</v>
      </c>
      <c r="E13" s="292">
        <f t="shared" si="2"/>
        <v>0</v>
      </c>
      <c r="F13" s="292">
        <f t="shared" si="3"/>
        <v>0</v>
      </c>
    </row>
    <row r="14" spans="1:8" s="298" customFormat="1" ht="18" hidden="1" customHeight="1">
      <c r="A14" s="300" t="s">
        <v>45</v>
      </c>
      <c r="B14" s="295"/>
      <c r="C14" s="292">
        <f t="shared" si="0"/>
        <v>0</v>
      </c>
      <c r="D14" s="292">
        <f t="shared" si="1"/>
        <v>0</v>
      </c>
      <c r="E14" s="292">
        <f t="shared" si="2"/>
        <v>0</v>
      </c>
      <c r="F14" s="292">
        <f t="shared" si="3"/>
        <v>0</v>
      </c>
    </row>
    <row r="15" spans="1:8" s="298" customFormat="1" ht="18" hidden="1" customHeight="1">
      <c r="A15" s="300" t="s">
        <v>46</v>
      </c>
      <c r="B15" s="295"/>
      <c r="C15" s="292">
        <f t="shared" si="0"/>
        <v>0</v>
      </c>
      <c r="D15" s="292">
        <f t="shared" si="1"/>
        <v>0</v>
      </c>
      <c r="E15" s="292">
        <f t="shared" si="2"/>
        <v>0</v>
      </c>
      <c r="F15" s="292">
        <f t="shared" si="3"/>
        <v>0</v>
      </c>
    </row>
    <row r="16" spans="1:8" s="298" customFormat="1" ht="18" hidden="1" customHeight="1">
      <c r="A16" s="299" t="s">
        <v>47</v>
      </c>
      <c r="B16" s="295"/>
      <c r="C16" s="292">
        <f t="shared" si="0"/>
        <v>0</v>
      </c>
      <c r="D16" s="292">
        <f t="shared" si="1"/>
        <v>0</v>
      </c>
      <c r="E16" s="292">
        <f t="shared" si="2"/>
        <v>0</v>
      </c>
      <c r="F16" s="292">
        <f t="shared" si="3"/>
        <v>0</v>
      </c>
    </row>
    <row r="17" spans="1:6" s="298" customFormat="1" ht="21">
      <c r="A17" s="290" t="s">
        <v>48</v>
      </c>
      <c r="B17" s="295">
        <v>3705400</v>
      </c>
      <c r="C17" s="292">
        <f t="shared" si="0"/>
        <v>741080</v>
      </c>
      <c r="D17" s="292">
        <f t="shared" si="1"/>
        <v>1482160</v>
      </c>
      <c r="E17" s="292">
        <f t="shared" si="2"/>
        <v>926350</v>
      </c>
      <c r="F17" s="292">
        <f t="shared" si="3"/>
        <v>555810</v>
      </c>
    </row>
    <row r="18" spans="1:6" s="298" customFormat="1" ht="18" hidden="1" customHeight="1">
      <c r="A18" s="299" t="s">
        <v>49</v>
      </c>
      <c r="B18" s="295"/>
      <c r="C18" s="292">
        <f t="shared" si="0"/>
        <v>0</v>
      </c>
      <c r="D18" s="292">
        <f t="shared" si="1"/>
        <v>0</v>
      </c>
      <c r="E18" s="292">
        <f t="shared" si="2"/>
        <v>0</v>
      </c>
      <c r="F18" s="292">
        <f t="shared" si="3"/>
        <v>0</v>
      </c>
    </row>
    <row r="19" spans="1:6" s="298" customFormat="1" ht="21">
      <c r="A19" s="299" t="s">
        <v>50</v>
      </c>
      <c r="B19" s="295"/>
      <c r="C19" s="292">
        <f t="shared" si="0"/>
        <v>0</v>
      </c>
      <c r="D19" s="292">
        <f t="shared" si="1"/>
        <v>0</v>
      </c>
      <c r="E19" s="292">
        <f t="shared" si="2"/>
        <v>0</v>
      </c>
      <c r="F19" s="292">
        <f t="shared" si="3"/>
        <v>0</v>
      </c>
    </row>
    <row r="20" spans="1:6" s="298" customFormat="1" ht="21">
      <c r="A20" s="290" t="s">
        <v>51</v>
      </c>
      <c r="B20" s="295">
        <v>3007900</v>
      </c>
      <c r="C20" s="292">
        <f t="shared" si="0"/>
        <v>601580</v>
      </c>
      <c r="D20" s="292">
        <f t="shared" si="1"/>
        <v>1203160</v>
      </c>
      <c r="E20" s="292">
        <f t="shared" si="2"/>
        <v>751975</v>
      </c>
      <c r="F20" s="292">
        <f t="shared" si="3"/>
        <v>451185</v>
      </c>
    </row>
    <row r="21" spans="1:6" s="298" customFormat="1" ht="18" hidden="1" customHeight="1">
      <c r="A21" s="299" t="s">
        <v>52</v>
      </c>
      <c r="B21" s="295"/>
      <c r="C21" s="292">
        <f t="shared" si="0"/>
        <v>0</v>
      </c>
      <c r="D21" s="292">
        <f t="shared" si="1"/>
        <v>0</v>
      </c>
      <c r="E21" s="292">
        <f t="shared" si="2"/>
        <v>0</v>
      </c>
      <c r="F21" s="292">
        <f t="shared" si="3"/>
        <v>0</v>
      </c>
    </row>
    <row r="22" spans="1:6" s="298" customFormat="1" ht="18" hidden="1" customHeight="1">
      <c r="A22" s="299" t="s">
        <v>53</v>
      </c>
      <c r="B22" s="295"/>
      <c r="C22" s="292">
        <f t="shared" si="0"/>
        <v>0</v>
      </c>
      <c r="D22" s="292">
        <f t="shared" si="1"/>
        <v>0</v>
      </c>
      <c r="E22" s="292">
        <f t="shared" si="2"/>
        <v>0</v>
      </c>
      <c r="F22" s="292">
        <f t="shared" si="3"/>
        <v>0</v>
      </c>
    </row>
    <row r="23" spans="1:6" s="298" customFormat="1" ht="21">
      <c r="A23" s="290" t="s">
        <v>54</v>
      </c>
      <c r="B23" s="295">
        <v>45000</v>
      </c>
      <c r="C23" s="292">
        <f t="shared" si="0"/>
        <v>9000</v>
      </c>
      <c r="D23" s="292">
        <f t="shared" si="1"/>
        <v>18000</v>
      </c>
      <c r="E23" s="292">
        <f t="shared" si="2"/>
        <v>11250</v>
      </c>
      <c r="F23" s="292">
        <f t="shared" si="3"/>
        <v>6750</v>
      </c>
    </row>
    <row r="24" spans="1:6" s="289" customFormat="1" ht="23.25" customHeight="1">
      <c r="A24" s="301" t="s">
        <v>55</v>
      </c>
      <c r="B24" s="460">
        <f>B25</f>
        <v>299400</v>
      </c>
      <c r="C24" s="288">
        <f t="shared" si="0"/>
        <v>59880</v>
      </c>
      <c r="D24" s="288">
        <f t="shared" si="1"/>
        <v>119760</v>
      </c>
      <c r="E24" s="288">
        <f t="shared" si="2"/>
        <v>74850</v>
      </c>
      <c r="F24" s="288">
        <f t="shared" si="3"/>
        <v>44910</v>
      </c>
    </row>
    <row r="25" spans="1:6" s="294" customFormat="1" ht="21">
      <c r="A25" s="290" t="s">
        <v>56</v>
      </c>
      <c r="B25" s="291">
        <v>299400</v>
      </c>
      <c r="C25" s="292">
        <f t="shared" si="0"/>
        <v>59880</v>
      </c>
      <c r="D25" s="292">
        <f t="shared" si="1"/>
        <v>119760</v>
      </c>
      <c r="E25" s="292">
        <f t="shared" si="2"/>
        <v>74850</v>
      </c>
      <c r="F25" s="292">
        <f t="shared" si="3"/>
        <v>44910</v>
      </c>
    </row>
    <row r="26" spans="1:6" s="294" customFormat="1" ht="21">
      <c r="A26" s="290" t="s">
        <v>57</v>
      </c>
      <c r="B26" s="291">
        <v>0</v>
      </c>
      <c r="C26" s="292">
        <f t="shared" si="0"/>
        <v>0</v>
      </c>
      <c r="D26" s="292">
        <f t="shared" si="1"/>
        <v>0</v>
      </c>
      <c r="E26" s="292">
        <f t="shared" si="2"/>
        <v>0</v>
      </c>
      <c r="F26" s="292">
        <f t="shared" si="3"/>
        <v>0</v>
      </c>
    </row>
    <row r="27" spans="1:6" s="289" customFormat="1" ht="21">
      <c r="A27" s="302" t="s">
        <v>58</v>
      </c>
      <c r="B27" s="460">
        <f>B34+B35+B36+B39</f>
        <v>464000</v>
      </c>
      <c r="C27" s="288">
        <f t="shared" si="0"/>
        <v>92800</v>
      </c>
      <c r="D27" s="288">
        <f t="shared" si="1"/>
        <v>185600</v>
      </c>
      <c r="E27" s="288">
        <f t="shared" si="2"/>
        <v>116000</v>
      </c>
      <c r="F27" s="288">
        <f t="shared" si="3"/>
        <v>69600</v>
      </c>
    </row>
    <row r="28" spans="1:6" s="298" customFormat="1" ht="21">
      <c r="A28" s="303" t="s">
        <v>119</v>
      </c>
      <c r="B28" s="304">
        <v>0</v>
      </c>
      <c r="C28" s="292">
        <f t="shared" si="0"/>
        <v>0</v>
      </c>
      <c r="D28" s="292">
        <f t="shared" si="1"/>
        <v>0</v>
      </c>
      <c r="E28" s="292">
        <f t="shared" si="2"/>
        <v>0</v>
      </c>
      <c r="F28" s="292">
        <f t="shared" si="3"/>
        <v>0</v>
      </c>
    </row>
    <row r="29" spans="1:6" s="298" customFormat="1" ht="21">
      <c r="A29" s="305" t="s">
        <v>59</v>
      </c>
      <c r="B29" s="304">
        <v>0</v>
      </c>
      <c r="C29" s="292">
        <f t="shared" si="0"/>
        <v>0</v>
      </c>
      <c r="D29" s="292">
        <f t="shared" si="1"/>
        <v>0</v>
      </c>
      <c r="E29" s="292">
        <f t="shared" si="2"/>
        <v>0</v>
      </c>
      <c r="F29" s="292">
        <f t="shared" si="3"/>
        <v>0</v>
      </c>
    </row>
    <row r="30" spans="1:6" s="298" customFormat="1" ht="21">
      <c r="A30" s="305" t="s">
        <v>83</v>
      </c>
      <c r="B30" s="304">
        <v>0</v>
      </c>
      <c r="C30" s="292">
        <f t="shared" si="0"/>
        <v>0</v>
      </c>
      <c r="D30" s="292">
        <f t="shared" si="1"/>
        <v>0</v>
      </c>
      <c r="E30" s="292">
        <f t="shared" si="2"/>
        <v>0</v>
      </c>
      <c r="F30" s="292">
        <f t="shared" si="3"/>
        <v>0</v>
      </c>
    </row>
    <row r="31" spans="1:6" s="298" customFormat="1" ht="21">
      <c r="A31" s="305" t="s">
        <v>60</v>
      </c>
      <c r="B31" s="304">
        <v>0</v>
      </c>
      <c r="C31" s="292">
        <f t="shared" si="0"/>
        <v>0</v>
      </c>
      <c r="D31" s="292">
        <f t="shared" si="1"/>
        <v>0</v>
      </c>
      <c r="E31" s="292">
        <f t="shared" si="2"/>
        <v>0</v>
      </c>
      <c r="F31" s="292">
        <f t="shared" si="3"/>
        <v>0</v>
      </c>
    </row>
    <row r="32" spans="1:6" s="298" customFormat="1" ht="21">
      <c r="A32" s="306" t="s">
        <v>126</v>
      </c>
      <c r="B32" s="304">
        <v>0</v>
      </c>
      <c r="C32" s="292">
        <f t="shared" si="0"/>
        <v>0</v>
      </c>
      <c r="D32" s="292">
        <f t="shared" si="1"/>
        <v>0</v>
      </c>
      <c r="E32" s="292">
        <f t="shared" si="2"/>
        <v>0</v>
      </c>
      <c r="F32" s="292">
        <f t="shared" si="3"/>
        <v>0</v>
      </c>
    </row>
    <row r="33" spans="1:6" s="298" customFormat="1" ht="21">
      <c r="A33" s="305" t="s">
        <v>120</v>
      </c>
      <c r="B33" s="304">
        <v>0</v>
      </c>
      <c r="C33" s="292">
        <f t="shared" si="0"/>
        <v>0</v>
      </c>
      <c r="D33" s="292">
        <f t="shared" si="1"/>
        <v>0</v>
      </c>
      <c r="E33" s="292">
        <f t="shared" si="2"/>
        <v>0</v>
      </c>
      <c r="F33" s="292">
        <f t="shared" si="3"/>
        <v>0</v>
      </c>
    </row>
    <row r="34" spans="1:6" s="298" customFormat="1" ht="21">
      <c r="A34" s="305" t="s">
        <v>61</v>
      </c>
      <c r="B34" s="304">
        <v>0</v>
      </c>
      <c r="C34" s="292">
        <f t="shared" si="0"/>
        <v>0</v>
      </c>
      <c r="D34" s="292">
        <f t="shared" si="1"/>
        <v>0</v>
      </c>
      <c r="E34" s="292">
        <f t="shared" si="2"/>
        <v>0</v>
      </c>
      <c r="F34" s="292">
        <f t="shared" si="3"/>
        <v>0</v>
      </c>
    </row>
    <row r="35" spans="1:6" s="298" customFormat="1" ht="21">
      <c r="A35" s="305" t="s">
        <v>62</v>
      </c>
      <c r="B35" s="304">
        <v>0</v>
      </c>
      <c r="C35" s="292">
        <f t="shared" si="0"/>
        <v>0</v>
      </c>
      <c r="D35" s="292">
        <f t="shared" si="1"/>
        <v>0</v>
      </c>
      <c r="E35" s="292">
        <f t="shared" si="2"/>
        <v>0</v>
      </c>
      <c r="F35" s="292">
        <f t="shared" si="3"/>
        <v>0</v>
      </c>
    </row>
    <row r="36" spans="1:6" s="298" customFormat="1" ht="21">
      <c r="A36" s="306" t="s">
        <v>63</v>
      </c>
      <c r="B36" s="304">
        <v>0</v>
      </c>
      <c r="C36" s="292">
        <f t="shared" si="0"/>
        <v>0</v>
      </c>
      <c r="D36" s="292">
        <f t="shared" si="1"/>
        <v>0</v>
      </c>
      <c r="E36" s="292">
        <f t="shared" si="2"/>
        <v>0</v>
      </c>
      <c r="F36" s="292">
        <f t="shared" si="3"/>
        <v>0</v>
      </c>
    </row>
    <row r="37" spans="1:6" s="298" customFormat="1" ht="42">
      <c r="A37" s="306" t="s">
        <v>121</v>
      </c>
      <c r="B37" s="304">
        <v>0</v>
      </c>
      <c r="C37" s="292">
        <f t="shared" si="0"/>
        <v>0</v>
      </c>
      <c r="D37" s="292">
        <f t="shared" si="1"/>
        <v>0</v>
      </c>
      <c r="E37" s="292">
        <f t="shared" si="2"/>
        <v>0</v>
      </c>
      <c r="F37" s="292">
        <f t="shared" si="3"/>
        <v>0</v>
      </c>
    </row>
    <row r="38" spans="1:6" s="298" customFormat="1" ht="21">
      <c r="A38" s="306" t="s">
        <v>173</v>
      </c>
      <c r="B38" s="304">
        <v>0</v>
      </c>
      <c r="C38" s="292">
        <f t="shared" si="0"/>
        <v>0</v>
      </c>
      <c r="D38" s="292">
        <f t="shared" si="1"/>
        <v>0</v>
      </c>
      <c r="E38" s="292">
        <f t="shared" si="2"/>
        <v>0</v>
      </c>
      <c r="F38" s="292">
        <f t="shared" si="3"/>
        <v>0</v>
      </c>
    </row>
    <row r="39" spans="1:6" s="289" customFormat="1" ht="21">
      <c r="A39" s="306" t="s">
        <v>174</v>
      </c>
      <c r="B39" s="295">
        <v>464000</v>
      </c>
      <c r="C39" s="292">
        <f t="shared" si="0"/>
        <v>92800</v>
      </c>
      <c r="D39" s="292">
        <f t="shared" si="1"/>
        <v>185600</v>
      </c>
      <c r="E39" s="292">
        <f t="shared" si="2"/>
        <v>116000</v>
      </c>
      <c r="F39" s="292">
        <f t="shared" si="3"/>
        <v>69600</v>
      </c>
    </row>
    <row r="40" spans="1:6" s="289" customFormat="1" ht="21">
      <c r="A40" s="307" t="s">
        <v>64</v>
      </c>
      <c r="B40" s="460">
        <f>B41+B42+B43+B44+B45+B46</f>
        <v>1160000</v>
      </c>
      <c r="C40" s="288">
        <f t="shared" si="0"/>
        <v>232000</v>
      </c>
      <c r="D40" s="288">
        <f t="shared" si="1"/>
        <v>464000</v>
      </c>
      <c r="E40" s="288">
        <f t="shared" si="2"/>
        <v>290000</v>
      </c>
      <c r="F40" s="288">
        <f t="shared" si="3"/>
        <v>174000</v>
      </c>
    </row>
    <row r="41" spans="1:6" s="298" customFormat="1" ht="21">
      <c r="A41" s="308" t="s">
        <v>65</v>
      </c>
      <c r="B41" s="304">
        <v>1160000</v>
      </c>
      <c r="C41" s="292">
        <f t="shared" si="0"/>
        <v>232000</v>
      </c>
      <c r="D41" s="292">
        <f t="shared" si="1"/>
        <v>464000</v>
      </c>
      <c r="E41" s="292">
        <f t="shared" si="2"/>
        <v>290000</v>
      </c>
      <c r="F41" s="292">
        <f t="shared" si="3"/>
        <v>174000</v>
      </c>
    </row>
    <row r="42" spans="1:6" s="298" customFormat="1" ht="21">
      <c r="A42" s="308" t="s">
        <v>122</v>
      </c>
      <c r="B42" s="295">
        <v>0</v>
      </c>
      <c r="C42" s="292">
        <f t="shared" si="0"/>
        <v>0</v>
      </c>
      <c r="D42" s="292">
        <f t="shared" si="1"/>
        <v>0</v>
      </c>
      <c r="E42" s="292">
        <f t="shared" si="2"/>
        <v>0</v>
      </c>
      <c r="F42" s="292">
        <f t="shared" si="3"/>
        <v>0</v>
      </c>
    </row>
    <row r="43" spans="1:6" s="298" customFormat="1" ht="21">
      <c r="A43" s="308" t="s">
        <v>123</v>
      </c>
      <c r="B43" s="295">
        <v>0</v>
      </c>
      <c r="C43" s="292">
        <f>B43*20%</f>
        <v>0</v>
      </c>
      <c r="D43" s="292">
        <f>B43*40%</f>
        <v>0</v>
      </c>
      <c r="E43" s="292">
        <f>B43*25%</f>
        <v>0</v>
      </c>
      <c r="F43" s="292">
        <f>B43*15%</f>
        <v>0</v>
      </c>
    </row>
    <row r="44" spans="1:6" s="298" customFormat="1" ht="42">
      <c r="A44" s="308" t="s">
        <v>124</v>
      </c>
      <c r="B44" s="309">
        <v>0</v>
      </c>
      <c r="C44" s="292">
        <f>B44*20%</f>
        <v>0</v>
      </c>
      <c r="D44" s="292">
        <f>B44*40%</f>
        <v>0</v>
      </c>
      <c r="E44" s="292">
        <f>B44*25%</f>
        <v>0</v>
      </c>
      <c r="F44" s="292">
        <f>B44*15%</f>
        <v>0</v>
      </c>
    </row>
    <row r="45" spans="1:6" s="298" customFormat="1" ht="42">
      <c r="A45" s="310" t="s">
        <v>125</v>
      </c>
      <c r="B45" s="309">
        <v>0</v>
      </c>
      <c r="C45" s="292">
        <f t="shared" si="0"/>
        <v>0</v>
      </c>
      <c r="D45" s="292">
        <f t="shared" si="1"/>
        <v>0</v>
      </c>
      <c r="E45" s="292">
        <f t="shared" si="2"/>
        <v>0</v>
      </c>
      <c r="F45" s="292">
        <f t="shared" si="3"/>
        <v>0</v>
      </c>
    </row>
    <row r="46" spans="1:6" s="298" customFormat="1" ht="45.75" customHeight="1">
      <c r="A46" s="310" t="s">
        <v>191</v>
      </c>
      <c r="B46" s="309">
        <v>0</v>
      </c>
      <c r="C46" s="292">
        <v>0</v>
      </c>
      <c r="D46" s="292">
        <v>0</v>
      </c>
      <c r="E46" s="292">
        <v>0</v>
      </c>
      <c r="F46" s="292">
        <v>0</v>
      </c>
    </row>
    <row r="47" spans="1:6" s="289" customFormat="1" ht="21">
      <c r="A47" s="311" t="s">
        <v>177</v>
      </c>
      <c r="B47" s="461">
        <f>SUM(B48:B53)</f>
        <v>22661450</v>
      </c>
      <c r="C47" s="288">
        <f t="shared" si="0"/>
        <v>4532290</v>
      </c>
      <c r="D47" s="288">
        <f t="shared" si="1"/>
        <v>9064580</v>
      </c>
      <c r="E47" s="288">
        <f t="shared" si="2"/>
        <v>5665362.5</v>
      </c>
      <c r="F47" s="288">
        <f t="shared" si="3"/>
        <v>3399217.5</v>
      </c>
    </row>
    <row r="48" spans="1:6" s="298" customFormat="1" ht="21">
      <c r="A48" s="308" t="s">
        <v>178</v>
      </c>
      <c r="B48" s="304">
        <v>670500</v>
      </c>
      <c r="C48" s="292">
        <f t="shared" si="0"/>
        <v>134100</v>
      </c>
      <c r="D48" s="292">
        <f t="shared" si="1"/>
        <v>268200</v>
      </c>
      <c r="E48" s="292">
        <f t="shared" si="2"/>
        <v>167625</v>
      </c>
      <c r="F48" s="292">
        <f t="shared" si="3"/>
        <v>100575</v>
      </c>
    </row>
    <row r="49" spans="1:6" s="298" customFormat="1" ht="21">
      <c r="A49" s="308" t="s">
        <v>179</v>
      </c>
      <c r="B49" s="304">
        <v>670500</v>
      </c>
      <c r="C49" s="292">
        <f t="shared" si="0"/>
        <v>134100</v>
      </c>
      <c r="D49" s="292">
        <f t="shared" si="1"/>
        <v>268200</v>
      </c>
      <c r="E49" s="292">
        <f t="shared" si="2"/>
        <v>167625</v>
      </c>
      <c r="F49" s="292">
        <f t="shared" si="3"/>
        <v>100575</v>
      </c>
    </row>
    <row r="50" spans="1:6" s="298" customFormat="1" ht="21">
      <c r="A50" s="308" t="s">
        <v>180</v>
      </c>
      <c r="B50" s="304">
        <v>0</v>
      </c>
      <c r="C50" s="292">
        <v>0</v>
      </c>
      <c r="D50" s="292">
        <f t="shared" si="1"/>
        <v>0</v>
      </c>
      <c r="E50" s="292">
        <f t="shared" si="2"/>
        <v>0</v>
      </c>
      <c r="F50" s="292">
        <f t="shared" si="3"/>
        <v>0</v>
      </c>
    </row>
    <row r="51" spans="1:6" s="298" customFormat="1" ht="21">
      <c r="A51" s="308" t="s">
        <v>181</v>
      </c>
      <c r="B51" s="309">
        <v>5360850</v>
      </c>
      <c r="C51" s="292">
        <f t="shared" si="0"/>
        <v>1072170</v>
      </c>
      <c r="D51" s="292">
        <f t="shared" si="1"/>
        <v>2144340</v>
      </c>
      <c r="E51" s="292">
        <f t="shared" si="2"/>
        <v>1340212.5</v>
      </c>
      <c r="F51" s="292">
        <f t="shared" si="3"/>
        <v>804127.5</v>
      </c>
    </row>
    <row r="52" spans="1:6" s="313" customFormat="1" ht="21">
      <c r="A52" s="308" t="s">
        <v>182</v>
      </c>
      <c r="B52" s="312">
        <v>2994000</v>
      </c>
      <c r="C52" s="292">
        <f t="shared" si="0"/>
        <v>598800</v>
      </c>
      <c r="D52" s="292">
        <f t="shared" si="1"/>
        <v>1197600</v>
      </c>
      <c r="E52" s="292">
        <f t="shared" si="2"/>
        <v>748500</v>
      </c>
      <c r="F52" s="292">
        <f t="shared" si="3"/>
        <v>449100</v>
      </c>
    </row>
    <row r="53" spans="1:6" s="313" customFormat="1" ht="21">
      <c r="A53" s="310" t="s">
        <v>183</v>
      </c>
      <c r="B53" s="309">
        <v>12965600</v>
      </c>
      <c r="C53" s="292">
        <f t="shared" si="0"/>
        <v>2593120</v>
      </c>
      <c r="D53" s="292">
        <f t="shared" si="1"/>
        <v>5186240</v>
      </c>
      <c r="E53" s="292">
        <f t="shared" si="2"/>
        <v>3241400</v>
      </c>
      <c r="F53" s="292">
        <f t="shared" si="3"/>
        <v>1944840</v>
      </c>
    </row>
    <row r="54" spans="1:6" s="313" customFormat="1" ht="21">
      <c r="A54" s="311" t="s">
        <v>184</v>
      </c>
      <c r="B54" s="304">
        <v>0</v>
      </c>
      <c r="C54" s="292">
        <f t="shared" si="0"/>
        <v>0</v>
      </c>
      <c r="D54" s="292">
        <f>B54*40%</f>
        <v>0</v>
      </c>
      <c r="E54" s="292">
        <f t="shared" si="2"/>
        <v>0</v>
      </c>
      <c r="F54" s="292">
        <f t="shared" si="3"/>
        <v>0</v>
      </c>
    </row>
    <row r="55" spans="1:6" s="313" customFormat="1" ht="21">
      <c r="A55" s="314" t="s">
        <v>185</v>
      </c>
      <c r="B55" s="462">
        <v>233500</v>
      </c>
      <c r="C55" s="315">
        <f t="shared" si="0"/>
        <v>46700</v>
      </c>
      <c r="D55" s="315">
        <f t="shared" si="1"/>
        <v>93400</v>
      </c>
      <c r="E55" s="315">
        <f t="shared" si="2"/>
        <v>58375</v>
      </c>
      <c r="F55" s="315">
        <f t="shared" si="3"/>
        <v>35025</v>
      </c>
    </row>
    <row r="56" spans="1:6" s="313" customFormat="1" ht="28.5">
      <c r="A56" s="316"/>
    </row>
    <row r="57" spans="1:6" ht="28.5">
      <c r="A57" s="316"/>
    </row>
    <row r="58" spans="1:6" ht="28.5">
      <c r="A58" s="316"/>
    </row>
    <row r="59" spans="1:6" ht="28.5">
      <c r="A59" s="316"/>
    </row>
    <row r="60" spans="1:6" ht="28.5">
      <c r="A60" s="316"/>
    </row>
    <row r="61" spans="1:6" ht="28.5">
      <c r="A61" s="316"/>
    </row>
    <row r="62" spans="1:6" ht="28.5">
      <c r="A62" s="316"/>
    </row>
    <row r="63" spans="1:6" ht="28.5">
      <c r="A63" s="316"/>
    </row>
    <row r="64" spans="1:6" ht="28.5">
      <c r="A64" s="316"/>
    </row>
  </sheetData>
  <mergeCells count="1">
    <mergeCell ref="A3:A4"/>
  </mergeCells>
  <printOptions horizontalCentered="1"/>
  <pageMargins left="0.19685039370078741" right="0.59055118110236227" top="0.59055118110236227" bottom="7.874015748031496E-2" header="0.31496062992125984" footer="0.31496062992125984"/>
  <pageSetup paperSize="9" scale="60" firstPageNumber="30" orientation="landscape" useFirstPageNumber="1" r:id="rId1"/>
  <headerFooter>
    <oddFooter>&amp;R&amp;18&amp;P</oddFooter>
  </headerFooter>
  <rowBreaks count="1" manualBreakCount="1">
    <brk id="39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W44"/>
  <sheetViews>
    <sheetView view="pageBreakPreview" zoomScale="75" zoomScaleNormal="80" zoomScaleSheetLayoutView="75" workbookViewId="0">
      <pane ySplit="2" topLeftCell="A33" activePane="bottomLeft" state="frozen"/>
      <selection activeCell="K11" sqref="K11"/>
      <selection pane="bottomLeft" activeCell="K16" sqref="K16"/>
    </sheetView>
  </sheetViews>
  <sheetFormatPr defaultRowHeight="26.25"/>
  <cols>
    <col min="1" max="1" width="63.140625" style="453" customWidth="1"/>
    <col min="2" max="2" width="8" style="21" bestFit="1" customWidth="1"/>
    <col min="3" max="3" width="9.5703125" style="20" bestFit="1" customWidth="1"/>
    <col min="4" max="4" width="14.42578125" style="20" bestFit="1" customWidth="1"/>
    <col min="5" max="5" width="16" style="20" bestFit="1" customWidth="1"/>
    <col min="6" max="6" width="16.28515625" style="20" bestFit="1" customWidth="1"/>
    <col min="7" max="7" width="12.7109375" style="20" hidden="1" customWidth="1"/>
    <col min="8" max="8" width="152.7109375" style="22" hidden="1" customWidth="1"/>
    <col min="9" max="9" width="32.7109375" style="22" hidden="1" customWidth="1"/>
    <col min="10" max="10" width="14.5703125" style="23" customWidth="1"/>
    <col min="11" max="11" width="5.42578125" style="23" bestFit="1" customWidth="1"/>
    <col min="12" max="13" width="11.28515625" style="20" customWidth="1"/>
    <col min="14" max="14" width="14.5703125" style="20" bestFit="1" customWidth="1"/>
    <col min="15" max="18" width="11.28515625" style="20" customWidth="1"/>
    <col min="19" max="19" width="11.28515625" style="22" customWidth="1"/>
    <col min="20" max="23" width="11.28515625" style="20" customWidth="1"/>
    <col min="24" max="16384" width="9.140625" style="20"/>
  </cols>
  <sheetData>
    <row r="1" spans="1:23" s="4" customFormat="1" ht="23.25">
      <c r="A1" s="486" t="s">
        <v>3</v>
      </c>
      <c r="B1" s="2" t="s">
        <v>2</v>
      </c>
      <c r="C1" s="3" t="s">
        <v>1</v>
      </c>
      <c r="D1" s="3" t="s">
        <v>4</v>
      </c>
      <c r="E1" s="3" t="s">
        <v>5</v>
      </c>
      <c r="F1" s="3" t="s">
        <v>6</v>
      </c>
      <c r="H1" s="5"/>
      <c r="I1" s="5"/>
      <c r="J1" s="3" t="s">
        <v>7</v>
      </c>
      <c r="K1" s="3" t="s">
        <v>8</v>
      </c>
      <c r="L1" s="488" t="s">
        <v>9</v>
      </c>
      <c r="M1" s="488"/>
      <c r="N1" s="488"/>
      <c r="O1" s="488" t="s">
        <v>10</v>
      </c>
      <c r="P1" s="488"/>
      <c r="Q1" s="488"/>
      <c r="R1" s="488" t="s">
        <v>11</v>
      </c>
      <c r="S1" s="488"/>
      <c r="T1" s="488"/>
      <c r="U1" s="488" t="s">
        <v>12</v>
      </c>
      <c r="V1" s="488"/>
      <c r="W1" s="488"/>
    </row>
    <row r="2" spans="1:23" s="4" customFormat="1" ht="23.25">
      <c r="A2" s="487"/>
      <c r="B2" s="6"/>
      <c r="C2" s="7"/>
      <c r="D2" s="7"/>
      <c r="E2" s="7" t="s">
        <v>13</v>
      </c>
      <c r="F2" s="7" t="s">
        <v>13</v>
      </c>
      <c r="H2" s="5"/>
      <c r="I2" s="5"/>
      <c r="J2" s="7"/>
      <c r="K2" s="7" t="s">
        <v>14</v>
      </c>
      <c r="L2" s="128" t="s">
        <v>15</v>
      </c>
      <c r="M2" s="128" t="s">
        <v>16</v>
      </c>
      <c r="N2" s="128" t="s">
        <v>17</v>
      </c>
      <c r="O2" s="128" t="s">
        <v>18</v>
      </c>
      <c r="P2" s="128" t="s">
        <v>19</v>
      </c>
      <c r="Q2" s="128" t="s">
        <v>20</v>
      </c>
      <c r="R2" s="128" t="s">
        <v>21</v>
      </c>
      <c r="S2" s="8" t="s">
        <v>22</v>
      </c>
      <c r="T2" s="128" t="s">
        <v>23</v>
      </c>
      <c r="U2" s="128" t="s">
        <v>24</v>
      </c>
      <c r="V2" s="128" t="s">
        <v>25</v>
      </c>
      <c r="W2" s="128" t="s">
        <v>26</v>
      </c>
    </row>
    <row r="3" spans="1:23" s="4" customFormat="1" ht="27" thickBot="1">
      <c r="A3" s="440" t="s">
        <v>27</v>
      </c>
      <c r="B3" s="9"/>
      <c r="C3" s="9"/>
      <c r="D3" s="10"/>
      <c r="E3" s="11"/>
      <c r="F3" s="1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s="138" customFormat="1" ht="27" thickTop="1">
      <c r="A4" s="441" t="s">
        <v>28</v>
      </c>
      <c r="B4" s="133"/>
      <c r="C4" s="134"/>
      <c r="D4" s="135">
        <f>D6</f>
        <v>4299400</v>
      </c>
      <c r="E4" s="135">
        <f>E6</f>
        <v>4000000</v>
      </c>
      <c r="F4" s="135">
        <f>F6</f>
        <v>299400</v>
      </c>
      <c r="G4" s="136"/>
      <c r="H4" s="136"/>
      <c r="I4" s="136"/>
      <c r="J4" s="134"/>
      <c r="K4" s="134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</row>
    <row r="5" spans="1:23" s="144" customFormat="1">
      <c r="A5" s="442" t="s">
        <v>29</v>
      </c>
      <c r="B5" s="139"/>
      <c r="C5" s="140"/>
      <c r="D5" s="141"/>
      <c r="E5" s="141"/>
      <c r="F5" s="141"/>
      <c r="G5" s="142"/>
      <c r="H5" s="142"/>
      <c r="I5" s="142"/>
      <c r="J5" s="140"/>
      <c r="K5" s="140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</row>
    <row r="6" spans="1:23" s="149" customFormat="1">
      <c r="A6" s="443" t="s">
        <v>30</v>
      </c>
      <c r="B6" s="145"/>
      <c r="C6" s="146"/>
      <c r="D6" s="147">
        <f>SUM(D8:D40)</f>
        <v>4299400</v>
      </c>
      <c r="E6" s="147">
        <f>SUM(E8:E40)</f>
        <v>4000000</v>
      </c>
      <c r="F6" s="147">
        <f>SUM(F8:F40)</f>
        <v>299400</v>
      </c>
      <c r="G6" s="147" t="e">
        <f>G7+#REF!</f>
        <v>#REF!</v>
      </c>
      <c r="H6" s="147" t="e">
        <f>H7+#REF!</f>
        <v>#REF!</v>
      </c>
      <c r="I6" s="147" t="e">
        <f>I7+#REF!</f>
        <v>#REF!</v>
      </c>
      <c r="J6" s="146"/>
      <c r="K6" s="146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</row>
    <row r="7" spans="1:23" s="15" customFormat="1" ht="24.6" customHeight="1">
      <c r="A7" s="444" t="s">
        <v>31</v>
      </c>
      <c r="B7" s="12"/>
      <c r="C7" s="13"/>
      <c r="D7" s="13"/>
      <c r="E7" s="14"/>
      <c r="F7" s="14"/>
      <c r="J7" s="13"/>
      <c r="K7" s="13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169" customFormat="1" ht="32.25" customHeight="1">
      <c r="A8" s="445" t="s">
        <v>192</v>
      </c>
      <c r="B8" s="227">
        <v>1</v>
      </c>
      <c r="C8" s="227" t="s">
        <v>144</v>
      </c>
      <c r="D8" s="228">
        <v>500000</v>
      </c>
      <c r="E8" s="229">
        <v>500000</v>
      </c>
      <c r="F8" s="150" t="s">
        <v>193</v>
      </c>
      <c r="G8" s="230" t="s">
        <v>32</v>
      </c>
      <c r="H8" s="230"/>
      <c r="I8" s="230"/>
      <c r="J8" s="231" t="s">
        <v>33</v>
      </c>
      <c r="K8" s="232" t="s">
        <v>8</v>
      </c>
      <c r="L8" s="233"/>
      <c r="M8" s="233"/>
      <c r="N8" s="234">
        <v>0.5</v>
      </c>
      <c r="O8" s="233"/>
      <c r="P8" s="235"/>
      <c r="Q8" s="233"/>
      <c r="R8" s="233"/>
      <c r="S8" s="235"/>
      <c r="T8" s="233"/>
      <c r="U8" s="233"/>
      <c r="V8" s="233"/>
      <c r="W8" s="233"/>
    </row>
    <row r="9" spans="1:23" s="169" customFormat="1" ht="24.6" customHeight="1">
      <c r="A9" s="446"/>
      <c r="B9" s="236"/>
      <c r="C9" s="237"/>
      <c r="D9" s="238"/>
      <c r="E9" s="237"/>
      <c r="F9" s="17"/>
      <c r="H9" s="230"/>
      <c r="I9" s="230"/>
      <c r="J9" s="239"/>
      <c r="K9" s="239" t="s">
        <v>14</v>
      </c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</row>
    <row r="10" spans="1:23" s="169" customFormat="1" ht="24.6" customHeight="1">
      <c r="A10" s="447"/>
      <c r="B10" s="241"/>
      <c r="C10" s="242"/>
      <c r="D10" s="243"/>
      <c r="E10" s="242"/>
      <c r="F10" s="18"/>
      <c r="G10" s="230" t="s">
        <v>32</v>
      </c>
      <c r="H10" s="230"/>
      <c r="I10" s="230"/>
      <c r="J10" s="244" t="s">
        <v>34</v>
      </c>
      <c r="K10" s="245" t="s">
        <v>8</v>
      </c>
      <c r="L10" s="233"/>
      <c r="M10" s="233"/>
      <c r="N10" s="233"/>
      <c r="O10" s="234">
        <v>0.5</v>
      </c>
      <c r="P10" s="233"/>
      <c r="Q10" s="233"/>
      <c r="R10" s="233"/>
      <c r="S10" s="235"/>
      <c r="T10" s="233"/>
      <c r="U10" s="233"/>
      <c r="V10" s="233"/>
      <c r="W10" s="233"/>
    </row>
    <row r="11" spans="1:23" s="169" customFormat="1" ht="24.6" customHeight="1">
      <c r="A11" s="448"/>
      <c r="B11" s="246"/>
      <c r="C11" s="247"/>
      <c r="D11" s="248"/>
      <c r="E11" s="247"/>
      <c r="F11" s="19"/>
      <c r="H11" s="230"/>
      <c r="I11" s="230"/>
      <c r="J11" s="239"/>
      <c r="K11" s="239" t="s">
        <v>14</v>
      </c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</row>
    <row r="12" spans="1:23" s="169" customFormat="1" ht="24.6" customHeight="1">
      <c r="A12" s="449" t="s">
        <v>239</v>
      </c>
      <c r="B12" s="152">
        <v>1</v>
      </c>
      <c r="C12" s="249" t="s">
        <v>144</v>
      </c>
      <c r="D12" s="250">
        <v>1000000</v>
      </c>
      <c r="E12" s="250">
        <v>1000000</v>
      </c>
      <c r="F12" s="151" t="s">
        <v>193</v>
      </c>
      <c r="H12" s="230"/>
      <c r="I12" s="230"/>
      <c r="J12" s="231" t="s">
        <v>33</v>
      </c>
      <c r="K12" s="232" t="s">
        <v>8</v>
      </c>
      <c r="L12" s="240"/>
      <c r="M12" s="240"/>
      <c r="N12" s="251">
        <v>1</v>
      </c>
      <c r="O12" s="240"/>
      <c r="P12" s="240"/>
      <c r="Q12" s="240"/>
      <c r="R12" s="240"/>
      <c r="S12" s="240"/>
      <c r="T12" s="240"/>
      <c r="U12" s="240"/>
      <c r="V12" s="240"/>
      <c r="W12" s="240"/>
    </row>
    <row r="13" spans="1:23" s="169" customFormat="1" ht="24.6" customHeight="1">
      <c r="A13" s="446"/>
      <c r="B13" s="236"/>
      <c r="C13" s="237"/>
      <c r="D13" s="238"/>
      <c r="E13" s="237"/>
      <c r="F13" s="17"/>
      <c r="H13" s="230"/>
      <c r="I13" s="230"/>
      <c r="J13" s="239"/>
      <c r="K13" s="239" t="s">
        <v>14</v>
      </c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</row>
    <row r="14" spans="1:23" s="169" customFormat="1" ht="24.6" customHeight="1">
      <c r="A14" s="446"/>
      <c r="B14" s="236"/>
      <c r="C14" s="237"/>
      <c r="D14" s="238"/>
      <c r="E14" s="237"/>
      <c r="F14" s="17"/>
      <c r="H14" s="230"/>
      <c r="I14" s="230"/>
      <c r="J14" s="244" t="s">
        <v>34</v>
      </c>
      <c r="K14" s="245" t="s">
        <v>8</v>
      </c>
      <c r="L14" s="240"/>
      <c r="M14" s="240"/>
      <c r="N14" s="240"/>
      <c r="O14" s="251">
        <v>1</v>
      </c>
      <c r="P14" s="240"/>
      <c r="Q14" s="240"/>
      <c r="R14" s="240"/>
      <c r="S14" s="240"/>
      <c r="T14" s="240"/>
      <c r="U14" s="240"/>
      <c r="V14" s="240"/>
      <c r="W14" s="240"/>
    </row>
    <row r="15" spans="1:23" s="169" customFormat="1" ht="24.6" customHeight="1">
      <c r="A15" s="448"/>
      <c r="B15" s="246"/>
      <c r="C15" s="247"/>
      <c r="D15" s="248"/>
      <c r="E15" s="247"/>
      <c r="F15" s="19"/>
      <c r="H15" s="230"/>
      <c r="I15" s="230"/>
      <c r="J15" s="239"/>
      <c r="K15" s="239" t="s">
        <v>14</v>
      </c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</row>
    <row r="16" spans="1:23" s="169" customFormat="1" ht="24.6" customHeight="1">
      <c r="A16" s="449" t="s">
        <v>194</v>
      </c>
      <c r="B16" s="152">
        <v>1</v>
      </c>
      <c r="C16" s="249" t="s">
        <v>144</v>
      </c>
      <c r="D16" s="250">
        <v>350000</v>
      </c>
      <c r="E16" s="250">
        <v>350000</v>
      </c>
      <c r="F16" s="151" t="s">
        <v>193</v>
      </c>
      <c r="H16" s="230"/>
      <c r="I16" s="230"/>
      <c r="J16" s="231" t="s">
        <v>33</v>
      </c>
      <c r="K16" s="232" t="s">
        <v>8</v>
      </c>
      <c r="L16" s="240"/>
      <c r="M16" s="240"/>
      <c r="N16" s="251">
        <v>0.35</v>
      </c>
      <c r="O16" s="240"/>
      <c r="P16" s="240"/>
      <c r="Q16" s="240"/>
      <c r="R16" s="240"/>
      <c r="S16" s="240"/>
      <c r="T16" s="240"/>
      <c r="U16" s="240"/>
      <c r="V16" s="240"/>
      <c r="W16" s="240"/>
    </row>
    <row r="17" spans="1:23" s="169" customFormat="1" ht="24.6" customHeight="1">
      <c r="A17" s="446"/>
      <c r="B17" s="236"/>
      <c r="C17" s="237"/>
      <c r="D17" s="238"/>
      <c r="E17" s="237"/>
      <c r="F17" s="17"/>
      <c r="H17" s="230"/>
      <c r="I17" s="230"/>
      <c r="J17" s="239"/>
      <c r="K17" s="239" t="s">
        <v>14</v>
      </c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</row>
    <row r="18" spans="1:23" s="169" customFormat="1" ht="24.6" customHeight="1">
      <c r="A18" s="446"/>
      <c r="B18" s="236"/>
      <c r="C18" s="237"/>
      <c r="D18" s="238"/>
      <c r="E18" s="237"/>
      <c r="F18" s="17"/>
      <c r="H18" s="230"/>
      <c r="I18" s="230"/>
      <c r="J18" s="244" t="s">
        <v>34</v>
      </c>
      <c r="K18" s="245" t="s">
        <v>8</v>
      </c>
      <c r="L18" s="240"/>
      <c r="M18" s="240"/>
      <c r="N18" s="240"/>
      <c r="O18" s="251">
        <v>0.35</v>
      </c>
      <c r="P18" s="240"/>
      <c r="Q18" s="240"/>
      <c r="R18" s="240"/>
      <c r="S18" s="240"/>
      <c r="T18" s="240"/>
      <c r="U18" s="240"/>
      <c r="V18" s="240"/>
      <c r="W18" s="240"/>
    </row>
    <row r="19" spans="1:23" s="169" customFormat="1" ht="24.6" customHeight="1">
      <c r="A19" s="448"/>
      <c r="B19" s="246"/>
      <c r="C19" s="247"/>
      <c r="D19" s="248"/>
      <c r="E19" s="247"/>
      <c r="F19" s="19"/>
      <c r="H19" s="230"/>
      <c r="I19" s="230"/>
      <c r="J19" s="239"/>
      <c r="K19" s="239" t="s">
        <v>14</v>
      </c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</row>
    <row r="20" spans="1:23" s="169" customFormat="1" ht="52.5">
      <c r="A20" s="450" t="s">
        <v>195</v>
      </c>
      <c r="B20" s="152">
        <v>1</v>
      </c>
      <c r="C20" s="252" t="s">
        <v>144</v>
      </c>
      <c r="D20" s="253">
        <v>700000</v>
      </c>
      <c r="E20" s="253">
        <v>700000</v>
      </c>
      <c r="F20" s="152" t="s">
        <v>193</v>
      </c>
      <c r="H20" s="230"/>
      <c r="I20" s="230"/>
      <c r="J20" s="231" t="s">
        <v>33</v>
      </c>
      <c r="K20" s="232" t="s">
        <v>8</v>
      </c>
      <c r="L20" s="240"/>
      <c r="M20" s="240"/>
      <c r="N20" s="254">
        <v>0.7</v>
      </c>
      <c r="O20" s="240"/>
      <c r="P20" s="240"/>
      <c r="Q20" s="240"/>
      <c r="R20" s="240"/>
      <c r="S20" s="240"/>
      <c r="T20" s="240"/>
      <c r="U20" s="240"/>
      <c r="V20" s="240"/>
      <c r="W20" s="240"/>
    </row>
    <row r="21" spans="1:23" s="169" customFormat="1" ht="24.6" customHeight="1">
      <c r="A21" s="446"/>
      <c r="B21" s="236"/>
      <c r="C21" s="237"/>
      <c r="D21" s="238"/>
      <c r="E21" s="237"/>
      <c r="F21" s="17"/>
      <c r="H21" s="230"/>
      <c r="I21" s="230"/>
      <c r="J21" s="239"/>
      <c r="K21" s="239" t="s">
        <v>14</v>
      </c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</row>
    <row r="22" spans="1:23" s="169" customFormat="1" ht="24.6" customHeight="1">
      <c r="A22" s="446"/>
      <c r="B22" s="236"/>
      <c r="C22" s="237"/>
      <c r="D22" s="238"/>
      <c r="E22" s="237"/>
      <c r="F22" s="17"/>
      <c r="H22" s="230"/>
      <c r="I22" s="230"/>
      <c r="J22" s="244" t="s">
        <v>34</v>
      </c>
      <c r="K22" s="245" t="s">
        <v>8</v>
      </c>
      <c r="L22" s="240"/>
      <c r="M22" s="240"/>
      <c r="N22" s="240"/>
      <c r="O22" s="254">
        <v>0.7</v>
      </c>
      <c r="P22" s="240"/>
      <c r="Q22" s="240"/>
      <c r="R22" s="240"/>
      <c r="S22" s="240"/>
      <c r="T22" s="240"/>
      <c r="U22" s="240"/>
      <c r="V22" s="240"/>
      <c r="W22" s="240"/>
    </row>
    <row r="23" spans="1:23" s="169" customFormat="1" ht="24.6" customHeight="1">
      <c r="A23" s="448"/>
      <c r="B23" s="246"/>
      <c r="C23" s="247"/>
      <c r="D23" s="248"/>
      <c r="E23" s="247"/>
      <c r="F23" s="19"/>
      <c r="H23" s="230"/>
      <c r="I23" s="230"/>
      <c r="J23" s="239"/>
      <c r="K23" s="239" t="s">
        <v>14</v>
      </c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</row>
    <row r="24" spans="1:23" s="169" customFormat="1" ht="24.6" customHeight="1">
      <c r="A24" s="449" t="s">
        <v>196</v>
      </c>
      <c r="B24" s="152">
        <v>1</v>
      </c>
      <c r="C24" s="249" t="s">
        <v>144</v>
      </c>
      <c r="D24" s="250">
        <v>450000</v>
      </c>
      <c r="E24" s="250">
        <v>450000</v>
      </c>
      <c r="F24" s="151" t="s">
        <v>193</v>
      </c>
      <c r="H24" s="230"/>
      <c r="I24" s="230"/>
      <c r="J24" s="231" t="s">
        <v>33</v>
      </c>
      <c r="K24" s="232" t="s">
        <v>8</v>
      </c>
      <c r="L24" s="240"/>
      <c r="M24" s="240"/>
      <c r="N24" s="254">
        <v>0.45</v>
      </c>
      <c r="O24" s="240"/>
      <c r="P24" s="240"/>
      <c r="Q24" s="240"/>
      <c r="R24" s="240"/>
      <c r="S24" s="240"/>
      <c r="T24" s="240"/>
      <c r="U24" s="240"/>
      <c r="V24" s="240"/>
      <c r="W24" s="240"/>
    </row>
    <row r="25" spans="1:23" s="169" customFormat="1" ht="24.6" customHeight="1">
      <c r="A25" s="446"/>
      <c r="B25" s="236"/>
      <c r="C25" s="237"/>
      <c r="D25" s="238"/>
      <c r="E25" s="237"/>
      <c r="F25" s="153"/>
      <c r="H25" s="230"/>
      <c r="I25" s="230"/>
      <c r="J25" s="239"/>
      <c r="K25" s="239" t="s">
        <v>14</v>
      </c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</row>
    <row r="26" spans="1:23" s="169" customFormat="1" ht="24.6" customHeight="1">
      <c r="A26" s="446"/>
      <c r="B26" s="236"/>
      <c r="C26" s="237"/>
      <c r="D26" s="238"/>
      <c r="E26" s="237"/>
      <c r="F26" s="153"/>
      <c r="H26" s="230"/>
      <c r="I26" s="230"/>
      <c r="J26" s="244" t="s">
        <v>34</v>
      </c>
      <c r="K26" s="245" t="s">
        <v>8</v>
      </c>
      <c r="L26" s="240"/>
      <c r="M26" s="240"/>
      <c r="N26" s="240"/>
      <c r="O26" s="254">
        <v>0.45</v>
      </c>
      <c r="P26" s="240"/>
      <c r="Q26" s="240"/>
      <c r="R26" s="240"/>
      <c r="S26" s="240"/>
      <c r="T26" s="240"/>
      <c r="U26" s="240"/>
      <c r="V26" s="240"/>
      <c r="W26" s="240"/>
    </row>
    <row r="27" spans="1:23" s="169" customFormat="1" ht="24.6" customHeight="1">
      <c r="A27" s="448"/>
      <c r="B27" s="246"/>
      <c r="C27" s="247"/>
      <c r="D27" s="248"/>
      <c r="E27" s="247"/>
      <c r="F27" s="154"/>
      <c r="H27" s="230"/>
      <c r="I27" s="230"/>
      <c r="J27" s="239"/>
      <c r="K27" s="239" t="s">
        <v>14</v>
      </c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</row>
    <row r="28" spans="1:23" s="169" customFormat="1" ht="24.6" customHeight="1">
      <c r="A28" s="450" t="s">
        <v>197</v>
      </c>
      <c r="B28" s="152">
        <v>1</v>
      </c>
      <c r="C28" s="249" t="s">
        <v>144</v>
      </c>
      <c r="D28" s="250">
        <v>1000000</v>
      </c>
      <c r="E28" s="250">
        <v>1000000</v>
      </c>
      <c r="F28" s="151" t="s">
        <v>193</v>
      </c>
      <c r="H28" s="230"/>
      <c r="I28" s="230"/>
      <c r="J28" s="231" t="s">
        <v>33</v>
      </c>
      <c r="K28" s="232" t="s">
        <v>8</v>
      </c>
      <c r="L28" s="240"/>
      <c r="M28" s="240"/>
      <c r="N28" s="254">
        <v>1</v>
      </c>
      <c r="O28" s="240"/>
      <c r="P28" s="240"/>
      <c r="Q28" s="240"/>
      <c r="R28" s="240"/>
      <c r="S28" s="240"/>
      <c r="T28" s="240"/>
      <c r="U28" s="240"/>
      <c r="V28" s="240"/>
      <c r="W28" s="240"/>
    </row>
    <row r="29" spans="1:23" s="169" customFormat="1" ht="24.6" customHeight="1">
      <c r="A29" s="451" t="s">
        <v>240</v>
      </c>
      <c r="B29" s="236"/>
      <c r="C29" s="237"/>
      <c r="D29" s="238"/>
      <c r="E29" s="237"/>
      <c r="F29" s="17"/>
      <c r="H29" s="230"/>
      <c r="I29" s="230"/>
      <c r="J29" s="239"/>
      <c r="K29" s="239" t="s">
        <v>14</v>
      </c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</row>
    <row r="30" spans="1:23" s="169" customFormat="1" ht="24.6" customHeight="1">
      <c r="A30" s="451"/>
      <c r="B30" s="236"/>
      <c r="C30" s="237"/>
      <c r="D30" s="238"/>
      <c r="E30" s="237"/>
      <c r="F30" s="17"/>
      <c r="H30" s="230"/>
      <c r="I30" s="230"/>
      <c r="J30" s="244" t="s">
        <v>34</v>
      </c>
      <c r="K30" s="245" t="s">
        <v>8</v>
      </c>
      <c r="L30" s="240"/>
      <c r="M30" s="240"/>
      <c r="N30" s="240"/>
      <c r="O30" s="254">
        <v>1</v>
      </c>
      <c r="P30" s="240"/>
      <c r="Q30" s="240"/>
      <c r="R30" s="240"/>
      <c r="S30" s="240"/>
      <c r="T30" s="240"/>
      <c r="U30" s="240"/>
      <c r="V30" s="240"/>
      <c r="W30" s="240"/>
    </row>
    <row r="31" spans="1:23" s="169" customFormat="1" ht="24.6" customHeight="1">
      <c r="A31" s="452"/>
      <c r="B31" s="246"/>
      <c r="C31" s="247"/>
      <c r="D31" s="248"/>
      <c r="E31" s="247"/>
      <c r="F31" s="19"/>
      <c r="H31" s="230"/>
      <c r="I31" s="230"/>
      <c r="J31" s="239"/>
      <c r="K31" s="239" t="s">
        <v>14</v>
      </c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</row>
    <row r="32" spans="1:23" s="257" customFormat="1" ht="24.6" customHeight="1">
      <c r="A32" s="449" t="s">
        <v>198</v>
      </c>
      <c r="B32" s="255">
        <v>1</v>
      </c>
      <c r="C32" s="256" t="s">
        <v>144</v>
      </c>
      <c r="D32" s="250">
        <v>37000</v>
      </c>
      <c r="E32" s="250" t="s">
        <v>193</v>
      </c>
      <c r="F32" s="250">
        <v>37000</v>
      </c>
      <c r="H32" s="258"/>
      <c r="I32" s="258"/>
      <c r="J32" s="231" t="s">
        <v>33</v>
      </c>
      <c r="K32" s="232" t="s">
        <v>8</v>
      </c>
      <c r="L32" s="259"/>
      <c r="M32" s="259"/>
      <c r="N32" s="260">
        <v>3.6999999999999998E-2</v>
      </c>
      <c r="O32" s="259"/>
      <c r="P32" s="259"/>
      <c r="Q32" s="259"/>
      <c r="R32" s="259"/>
      <c r="S32" s="259"/>
      <c r="T32" s="259"/>
      <c r="U32" s="259"/>
      <c r="V32" s="259"/>
      <c r="W32" s="259"/>
    </row>
    <row r="33" spans="1:23" s="261" customFormat="1" ht="24.6" customHeight="1">
      <c r="A33" s="446"/>
      <c r="B33" s="236"/>
      <c r="C33" s="237"/>
      <c r="D33" s="238"/>
      <c r="E33" s="237"/>
      <c r="F33" s="17"/>
      <c r="H33" s="262"/>
      <c r="I33" s="262"/>
      <c r="J33" s="239"/>
      <c r="K33" s="239" t="s">
        <v>14</v>
      </c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</row>
    <row r="34" spans="1:23" s="261" customFormat="1" ht="24.6" customHeight="1">
      <c r="A34" s="446"/>
      <c r="B34" s="236"/>
      <c r="C34" s="237"/>
      <c r="D34" s="238"/>
      <c r="E34" s="237"/>
      <c r="F34" s="17"/>
      <c r="H34" s="262"/>
      <c r="I34" s="262"/>
      <c r="J34" s="244" t="s">
        <v>34</v>
      </c>
      <c r="K34" s="245" t="s">
        <v>8</v>
      </c>
      <c r="L34" s="263"/>
      <c r="M34" s="263"/>
      <c r="N34" s="263"/>
      <c r="O34" s="264">
        <v>3.6999999999999998E-2</v>
      </c>
      <c r="P34" s="263"/>
      <c r="Q34" s="263"/>
      <c r="R34" s="263"/>
      <c r="S34" s="263"/>
      <c r="T34" s="263"/>
      <c r="U34" s="263"/>
      <c r="V34" s="263"/>
      <c r="W34" s="263"/>
    </row>
    <row r="35" spans="1:23" s="265" customFormat="1" ht="24.6" customHeight="1">
      <c r="A35" s="448"/>
      <c r="B35" s="246"/>
      <c r="C35" s="247"/>
      <c r="D35" s="248"/>
      <c r="E35" s="247"/>
      <c r="F35" s="19"/>
      <c r="H35" s="266"/>
      <c r="I35" s="266"/>
      <c r="J35" s="267"/>
      <c r="K35" s="267" t="s">
        <v>14</v>
      </c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</row>
    <row r="36" spans="1:23" s="257" customFormat="1" ht="24.6" customHeight="1">
      <c r="A36" s="449" t="s">
        <v>199</v>
      </c>
      <c r="B36" s="255">
        <v>1</v>
      </c>
      <c r="C36" s="256" t="s">
        <v>144</v>
      </c>
      <c r="D36" s="250">
        <v>59100</v>
      </c>
      <c r="E36" s="249" t="s">
        <v>193</v>
      </c>
      <c r="F36" s="151">
        <v>59100</v>
      </c>
      <c r="H36" s="258"/>
      <c r="I36" s="258"/>
      <c r="J36" s="231" t="s">
        <v>33</v>
      </c>
      <c r="K36" s="232" t="s">
        <v>8</v>
      </c>
      <c r="L36" s="233"/>
      <c r="M36" s="233"/>
      <c r="N36" s="268">
        <v>5.8999999999999997E-2</v>
      </c>
      <c r="O36" s="233"/>
      <c r="P36" s="233"/>
      <c r="Q36" s="233"/>
      <c r="R36" s="233"/>
      <c r="S36" s="233"/>
      <c r="T36" s="233"/>
      <c r="U36" s="233"/>
      <c r="V36" s="233"/>
      <c r="W36" s="233"/>
    </row>
    <row r="37" spans="1:23" s="261" customFormat="1" ht="24.6" customHeight="1">
      <c r="A37" s="446"/>
      <c r="B37" s="236"/>
      <c r="C37" s="237"/>
      <c r="D37" s="238"/>
      <c r="E37" s="237"/>
      <c r="F37" s="17"/>
      <c r="H37" s="262"/>
      <c r="I37" s="262"/>
      <c r="J37" s="239"/>
      <c r="K37" s="239" t="s">
        <v>14</v>
      </c>
      <c r="L37" s="240"/>
      <c r="M37" s="240"/>
      <c r="N37" s="240"/>
      <c r="O37" s="254">
        <v>5.8999999999999997E-2</v>
      </c>
      <c r="P37" s="240"/>
      <c r="Q37" s="240"/>
      <c r="R37" s="240"/>
      <c r="S37" s="240"/>
      <c r="T37" s="240"/>
      <c r="U37" s="240"/>
      <c r="V37" s="240"/>
      <c r="W37" s="240"/>
    </row>
    <row r="38" spans="1:23" s="261" customFormat="1" ht="24.6" customHeight="1">
      <c r="A38" s="446"/>
      <c r="B38" s="236"/>
      <c r="C38" s="237"/>
      <c r="D38" s="238"/>
      <c r="E38" s="237"/>
      <c r="F38" s="17"/>
      <c r="H38" s="262"/>
      <c r="I38" s="262"/>
      <c r="J38" s="244" t="s">
        <v>34</v>
      </c>
      <c r="K38" s="245" t="s">
        <v>8</v>
      </c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</row>
    <row r="39" spans="1:23" s="265" customFormat="1" ht="24.6" customHeight="1">
      <c r="A39" s="448"/>
      <c r="B39" s="246"/>
      <c r="C39" s="247"/>
      <c r="D39" s="248"/>
      <c r="E39" s="247"/>
      <c r="F39" s="19"/>
      <c r="H39" s="266"/>
      <c r="I39" s="266"/>
      <c r="J39" s="267"/>
      <c r="K39" s="267" t="s">
        <v>14</v>
      </c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</row>
    <row r="40" spans="1:23" s="169" customFormat="1" ht="24.6" customHeight="1">
      <c r="A40" s="446" t="s">
        <v>200</v>
      </c>
      <c r="B40" s="269">
        <v>1</v>
      </c>
      <c r="C40" s="270" t="s">
        <v>144</v>
      </c>
      <c r="D40" s="238">
        <v>203300</v>
      </c>
      <c r="E40" s="237"/>
      <c r="F40" s="153">
        <v>203300</v>
      </c>
      <c r="H40" s="230"/>
      <c r="I40" s="230"/>
      <c r="J40" s="271" t="s">
        <v>33</v>
      </c>
      <c r="K40" s="272" t="s">
        <v>8</v>
      </c>
      <c r="L40" s="240"/>
      <c r="M40" s="240"/>
      <c r="N40" s="273">
        <v>0.20300000000000001</v>
      </c>
      <c r="O40" s="240"/>
      <c r="P40" s="240"/>
      <c r="Q40" s="240"/>
      <c r="R40" s="240"/>
      <c r="S40" s="240"/>
      <c r="T40" s="240"/>
      <c r="U40" s="240"/>
      <c r="V40" s="240"/>
      <c r="W40" s="240"/>
    </row>
    <row r="41" spans="1:23" s="169" customFormat="1" ht="24.6" customHeight="1">
      <c r="A41" s="446"/>
      <c r="B41" s="236"/>
      <c r="C41" s="237"/>
      <c r="D41" s="238"/>
      <c r="E41" s="237"/>
      <c r="F41" s="17"/>
      <c r="H41" s="230"/>
      <c r="I41" s="230"/>
      <c r="J41" s="239"/>
      <c r="K41" s="239" t="s">
        <v>14</v>
      </c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</row>
    <row r="42" spans="1:23" s="169" customFormat="1" ht="24.6" customHeight="1">
      <c r="A42" s="446"/>
      <c r="B42" s="236"/>
      <c r="C42" s="237"/>
      <c r="D42" s="238"/>
      <c r="E42" s="237"/>
      <c r="F42" s="17"/>
      <c r="H42" s="230"/>
      <c r="I42" s="230"/>
      <c r="J42" s="244" t="s">
        <v>34</v>
      </c>
      <c r="K42" s="245" t="s">
        <v>8</v>
      </c>
      <c r="L42" s="240"/>
      <c r="M42" s="240"/>
      <c r="N42" s="240"/>
      <c r="O42" s="251">
        <v>0.20300000000000001</v>
      </c>
      <c r="P42" s="240"/>
      <c r="Q42" s="240"/>
      <c r="R42" s="240"/>
      <c r="S42" s="240"/>
      <c r="T42" s="240"/>
      <c r="U42" s="240"/>
      <c r="V42" s="240"/>
      <c r="W42" s="240"/>
    </row>
    <row r="43" spans="1:23" s="169" customFormat="1" ht="24.6" customHeight="1">
      <c r="A43" s="446"/>
      <c r="B43" s="236"/>
      <c r="C43" s="237"/>
      <c r="D43" s="238"/>
      <c r="E43" s="237"/>
      <c r="F43" s="17"/>
      <c r="H43" s="230"/>
      <c r="I43" s="230"/>
      <c r="J43" s="267"/>
      <c r="K43" s="267" t="s">
        <v>14</v>
      </c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</row>
    <row r="44" spans="1:23">
      <c r="A44" s="454"/>
      <c r="B44" s="455"/>
      <c r="C44" s="456"/>
      <c r="D44" s="456"/>
      <c r="E44" s="456"/>
      <c r="F44" s="456"/>
      <c r="G44" s="456"/>
      <c r="H44" s="457"/>
      <c r="I44" s="457"/>
      <c r="J44" s="458"/>
      <c r="K44" s="458"/>
      <c r="L44" s="456"/>
      <c r="M44" s="456"/>
      <c r="N44" s="456"/>
      <c r="O44" s="456"/>
      <c r="P44" s="456"/>
      <c r="Q44" s="456"/>
      <c r="R44" s="456"/>
      <c r="S44" s="457"/>
      <c r="T44" s="456"/>
      <c r="U44" s="456"/>
      <c r="V44" s="456"/>
      <c r="W44" s="456"/>
    </row>
  </sheetData>
  <mergeCells count="5">
    <mergeCell ref="A1:A2"/>
    <mergeCell ref="L1:N1"/>
    <mergeCell ref="O1:Q1"/>
    <mergeCell ref="R1:T1"/>
    <mergeCell ref="U1:W1"/>
  </mergeCells>
  <printOptions horizontalCentered="1"/>
  <pageMargins left="0.51181102362204722" right="0.6692913385826772" top="1.1023622047244095" bottom="0.39370078740157483" header="0.15748031496062992" footer="0.15748031496062992"/>
  <pageSetup paperSize="9" scale="43" firstPageNumber="32" fitToHeight="3" orientation="landscape" useFirstPageNumber="1" horizontalDpi="4294967293" r:id="rId1"/>
  <headerFooter alignWithMargins="0">
    <oddFooter>&amp;R&amp;18&amp;P</oddFooter>
  </headerFooter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AC16"/>
  <sheetViews>
    <sheetView showGridLines="0" view="pageBreakPreview" topLeftCell="A7" zoomScale="60" zoomScaleNormal="50" workbookViewId="0">
      <selection activeCell="V12" sqref="V12"/>
    </sheetView>
  </sheetViews>
  <sheetFormatPr defaultRowHeight="13.5"/>
  <cols>
    <col min="1" max="1" width="6.5703125" style="67" customWidth="1"/>
    <col min="2" max="2" width="50.140625" style="27" customWidth="1"/>
    <col min="3" max="3" width="12.140625" style="27" customWidth="1"/>
    <col min="4" max="4" width="7.28515625" style="86" customWidth="1"/>
    <col min="5" max="17" width="7.28515625" style="68" customWidth="1"/>
    <col min="18" max="19" width="7.28515625" style="68" hidden="1" customWidth="1"/>
    <col min="20" max="20" width="6.85546875" style="68" hidden="1" customWidth="1"/>
    <col min="21" max="21" width="6.7109375" style="68" hidden="1" customWidth="1"/>
    <col min="22" max="22" width="15.85546875" style="69" bestFit="1" customWidth="1"/>
    <col min="23" max="23" width="6.7109375" style="69" customWidth="1"/>
    <col min="24" max="24" width="16.28515625" style="27" customWidth="1"/>
    <col min="25" max="25" width="15.85546875" style="27" customWidth="1"/>
    <col min="26" max="26" width="15.85546875" style="70" customWidth="1"/>
    <col min="27" max="27" width="14.28515625" style="70" customWidth="1"/>
    <col min="28" max="28" width="14.5703125" style="70" customWidth="1"/>
    <col min="29" max="29" width="15.140625" style="27" customWidth="1"/>
    <col min="30" max="16384" width="9.140625" style="72"/>
  </cols>
  <sheetData>
    <row r="1" spans="1:29" s="84" customFormat="1" ht="36">
      <c r="A1" s="489" t="s">
        <v>201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</row>
    <row r="2" spans="1:29" ht="15.75" customHeight="1">
      <c r="AC2" s="71"/>
    </row>
    <row r="3" spans="1:29" s="73" customFormat="1" ht="29.25" customHeight="1">
      <c r="A3" s="490" t="s">
        <v>90</v>
      </c>
      <c r="B3" s="490" t="s">
        <v>91</v>
      </c>
      <c r="C3" s="491" t="s">
        <v>110</v>
      </c>
      <c r="D3" s="494" t="s">
        <v>92</v>
      </c>
      <c r="E3" s="495"/>
      <c r="F3" s="495"/>
      <c r="G3" s="495"/>
      <c r="H3" s="495"/>
      <c r="I3" s="495"/>
      <c r="J3" s="496" t="s">
        <v>93</v>
      </c>
      <c r="K3" s="496"/>
      <c r="L3" s="496"/>
      <c r="M3" s="496"/>
      <c r="N3" s="496"/>
      <c r="O3" s="496"/>
      <c r="P3" s="497" t="s">
        <v>94</v>
      </c>
      <c r="Q3" s="497"/>
      <c r="R3" s="498" t="s">
        <v>95</v>
      </c>
      <c r="S3" s="498"/>
      <c r="T3" s="499" t="s">
        <v>96</v>
      </c>
      <c r="U3" s="500"/>
      <c r="V3" s="499" t="s">
        <v>115</v>
      </c>
      <c r="W3" s="503"/>
      <c r="X3" s="507" t="s">
        <v>118</v>
      </c>
      <c r="Y3" s="508"/>
      <c r="Z3" s="508"/>
      <c r="AA3" s="509"/>
      <c r="AB3" s="513" t="s">
        <v>116</v>
      </c>
      <c r="AC3" s="516" t="s">
        <v>97</v>
      </c>
    </row>
    <row r="4" spans="1:29" s="74" customFormat="1" ht="131.25" customHeight="1">
      <c r="A4" s="490"/>
      <c r="B4" s="490"/>
      <c r="C4" s="492"/>
      <c r="D4" s="499" t="s">
        <v>98</v>
      </c>
      <c r="E4" s="500"/>
      <c r="F4" s="517" t="s">
        <v>112</v>
      </c>
      <c r="G4" s="518"/>
      <c r="H4" s="499" t="s">
        <v>99</v>
      </c>
      <c r="I4" s="500"/>
      <c r="J4" s="499" t="s">
        <v>100</v>
      </c>
      <c r="K4" s="500"/>
      <c r="L4" s="499" t="s">
        <v>101</v>
      </c>
      <c r="M4" s="500"/>
      <c r="N4" s="499" t="s">
        <v>102</v>
      </c>
      <c r="O4" s="500"/>
      <c r="P4" s="499" t="s">
        <v>103</v>
      </c>
      <c r="Q4" s="500"/>
      <c r="R4" s="498"/>
      <c r="S4" s="498"/>
      <c r="T4" s="501"/>
      <c r="U4" s="502"/>
      <c r="V4" s="501"/>
      <c r="W4" s="504"/>
      <c r="X4" s="510"/>
      <c r="Y4" s="511"/>
      <c r="Z4" s="511"/>
      <c r="AA4" s="512"/>
      <c r="AB4" s="514"/>
      <c r="AC4" s="516"/>
    </row>
    <row r="5" spans="1:29" s="75" customFormat="1" ht="23.25" customHeight="1">
      <c r="A5" s="490"/>
      <c r="B5" s="490"/>
      <c r="C5" s="492"/>
      <c r="D5" s="505" t="s">
        <v>104</v>
      </c>
      <c r="E5" s="506"/>
      <c r="F5" s="505" t="s">
        <v>113</v>
      </c>
      <c r="G5" s="506"/>
      <c r="H5" s="505" t="s">
        <v>105</v>
      </c>
      <c r="I5" s="506"/>
      <c r="J5" s="505" t="s">
        <v>106</v>
      </c>
      <c r="K5" s="506"/>
      <c r="L5" s="505" t="s">
        <v>117</v>
      </c>
      <c r="M5" s="506"/>
      <c r="N5" s="505" t="s">
        <v>117</v>
      </c>
      <c r="O5" s="506"/>
      <c r="P5" s="505" t="s">
        <v>107</v>
      </c>
      <c r="Q5" s="506"/>
      <c r="R5" s="519" t="s">
        <v>108</v>
      </c>
      <c r="S5" s="520"/>
      <c r="T5" s="519"/>
      <c r="U5" s="520"/>
      <c r="V5" s="517" t="s">
        <v>109</v>
      </c>
      <c r="W5" s="518"/>
      <c r="X5" s="91" t="s">
        <v>9</v>
      </c>
      <c r="Y5" s="91" t="s">
        <v>10</v>
      </c>
      <c r="Z5" s="91" t="s">
        <v>11</v>
      </c>
      <c r="AA5" s="91" t="s">
        <v>12</v>
      </c>
      <c r="AB5" s="514"/>
      <c r="AC5" s="516"/>
    </row>
    <row r="6" spans="1:29" s="76" customFormat="1" ht="21">
      <c r="A6" s="490"/>
      <c r="B6" s="490"/>
      <c r="C6" s="493"/>
      <c r="D6" s="90" t="s">
        <v>8</v>
      </c>
      <c r="E6" s="90" t="s">
        <v>14</v>
      </c>
      <c r="F6" s="90" t="s">
        <v>8</v>
      </c>
      <c r="G6" s="90" t="s">
        <v>14</v>
      </c>
      <c r="H6" s="90" t="s">
        <v>8</v>
      </c>
      <c r="I6" s="90" t="s">
        <v>14</v>
      </c>
      <c r="J6" s="90" t="s">
        <v>8</v>
      </c>
      <c r="K6" s="90" t="s">
        <v>14</v>
      </c>
      <c r="L6" s="90" t="s">
        <v>8</v>
      </c>
      <c r="M6" s="90" t="s">
        <v>14</v>
      </c>
      <c r="N6" s="90" t="s">
        <v>8</v>
      </c>
      <c r="O6" s="90" t="s">
        <v>14</v>
      </c>
      <c r="P6" s="90" t="s">
        <v>8</v>
      </c>
      <c r="Q6" s="90" t="s">
        <v>14</v>
      </c>
      <c r="R6" s="90" t="s">
        <v>8</v>
      </c>
      <c r="S6" s="90" t="s">
        <v>14</v>
      </c>
      <c r="T6" s="90" t="s">
        <v>8</v>
      </c>
      <c r="U6" s="90" t="s">
        <v>14</v>
      </c>
      <c r="V6" s="90" t="s">
        <v>8</v>
      </c>
      <c r="W6" s="90" t="s">
        <v>14</v>
      </c>
      <c r="X6" s="155" t="s">
        <v>202</v>
      </c>
      <c r="Y6" s="155" t="s">
        <v>203</v>
      </c>
      <c r="Z6" s="155" t="s">
        <v>204</v>
      </c>
      <c r="AA6" s="156" t="s">
        <v>205</v>
      </c>
      <c r="AB6" s="515"/>
      <c r="AC6" s="516"/>
    </row>
    <row r="7" spans="1:29" s="82" customFormat="1" ht="40.5" customHeight="1">
      <c r="A7" s="88" t="s">
        <v>206</v>
      </c>
      <c r="B7" s="89"/>
      <c r="C7" s="87"/>
      <c r="D7" s="87"/>
      <c r="E7" s="77"/>
      <c r="F7" s="77"/>
      <c r="G7" s="77"/>
      <c r="H7" s="77"/>
      <c r="I7" s="77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222">
        <f>V8+V11+V14</f>
        <v>1553200</v>
      </c>
      <c r="W7" s="79"/>
      <c r="X7" s="79"/>
      <c r="Y7" s="79"/>
      <c r="Z7" s="80"/>
      <c r="AA7" s="80"/>
      <c r="AB7" s="80"/>
      <c r="AC7" s="81"/>
    </row>
    <row r="8" spans="1:29" s="168" customFormat="1" ht="26.25">
      <c r="A8" s="157"/>
      <c r="B8" s="158" t="s">
        <v>148</v>
      </c>
      <c r="C8" s="159"/>
      <c r="D8" s="159"/>
      <c r="E8" s="160"/>
      <c r="F8" s="160"/>
      <c r="G8" s="160"/>
      <c r="H8" s="160"/>
      <c r="I8" s="160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221">
        <f>SUM(V9:V10)</f>
        <v>140000</v>
      </c>
      <c r="W8" s="162"/>
      <c r="X8" s="163"/>
      <c r="Y8" s="164"/>
      <c r="Z8" s="165"/>
      <c r="AA8" s="165"/>
      <c r="AB8" s="166"/>
      <c r="AC8" s="167"/>
    </row>
    <row r="9" spans="1:29" s="223" customFormat="1" ht="90" customHeight="1">
      <c r="A9" s="186">
        <v>1</v>
      </c>
      <c r="B9" s="439" t="s">
        <v>241</v>
      </c>
      <c r="C9" s="179" t="s">
        <v>148</v>
      </c>
      <c r="D9" s="183">
        <v>20</v>
      </c>
      <c r="E9" s="214"/>
      <c r="F9" s="214">
        <v>80</v>
      </c>
      <c r="G9" s="214"/>
      <c r="H9" s="214">
        <v>82</v>
      </c>
      <c r="I9" s="214"/>
      <c r="J9" s="214">
        <v>82</v>
      </c>
      <c r="K9" s="214"/>
      <c r="L9" s="214">
        <v>85</v>
      </c>
      <c r="M9" s="214"/>
      <c r="N9" s="214">
        <v>85</v>
      </c>
      <c r="O9" s="214"/>
      <c r="P9" s="214">
        <v>90</v>
      </c>
      <c r="Q9" s="214"/>
      <c r="R9" s="214"/>
      <c r="S9" s="214"/>
      <c r="T9" s="214"/>
      <c r="U9" s="214"/>
      <c r="V9" s="179">
        <v>70000</v>
      </c>
      <c r="W9" s="215"/>
      <c r="X9" s="219"/>
      <c r="Y9" s="219"/>
      <c r="Z9" s="183" t="s">
        <v>235</v>
      </c>
      <c r="AA9" s="219"/>
      <c r="AB9" s="218" t="s">
        <v>145</v>
      </c>
      <c r="AC9" s="180" t="s">
        <v>213</v>
      </c>
    </row>
    <row r="10" spans="1:29" s="223" customFormat="1" ht="92.25" customHeight="1">
      <c r="A10" s="186">
        <v>2</v>
      </c>
      <c r="B10" s="439" t="s">
        <v>207</v>
      </c>
      <c r="C10" s="179" t="s">
        <v>148</v>
      </c>
      <c r="D10" s="183">
        <v>70</v>
      </c>
      <c r="E10" s="214"/>
      <c r="F10" s="214">
        <v>80</v>
      </c>
      <c r="G10" s="214"/>
      <c r="H10" s="214">
        <v>82</v>
      </c>
      <c r="I10" s="214"/>
      <c r="J10" s="214">
        <v>82</v>
      </c>
      <c r="K10" s="214"/>
      <c r="L10" s="214">
        <v>85</v>
      </c>
      <c r="M10" s="214"/>
      <c r="N10" s="214">
        <v>85</v>
      </c>
      <c r="O10" s="214"/>
      <c r="P10" s="214">
        <v>90</v>
      </c>
      <c r="Q10" s="214"/>
      <c r="R10" s="214"/>
      <c r="S10" s="214"/>
      <c r="T10" s="214"/>
      <c r="U10" s="214"/>
      <c r="V10" s="179">
        <v>70000</v>
      </c>
      <c r="W10" s="215"/>
      <c r="X10" s="220"/>
      <c r="Y10" s="183" t="s">
        <v>236</v>
      </c>
      <c r="Z10" s="220"/>
      <c r="AA10" s="220"/>
      <c r="AB10" s="218" t="s">
        <v>145</v>
      </c>
      <c r="AC10" s="180" t="s">
        <v>214</v>
      </c>
    </row>
    <row r="11" spans="1:29" s="217" customFormat="1" ht="26.25">
      <c r="A11" s="224"/>
      <c r="B11" s="225" t="s">
        <v>157</v>
      </c>
      <c r="C11" s="181"/>
      <c r="D11" s="188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181">
        <f>SUM(V12:V13)</f>
        <v>507200</v>
      </c>
      <c r="W11" s="215"/>
      <c r="X11" s="215"/>
      <c r="Y11" s="215"/>
      <c r="Z11" s="216"/>
      <c r="AA11" s="215"/>
      <c r="AB11" s="184"/>
      <c r="AC11" s="185"/>
    </row>
    <row r="12" spans="1:29" s="217" customFormat="1" ht="78.75">
      <c r="A12" s="186">
        <v>1</v>
      </c>
      <c r="B12" s="439" t="s">
        <v>234</v>
      </c>
      <c r="C12" s="179" t="s">
        <v>157</v>
      </c>
      <c r="D12" s="183"/>
      <c r="E12" s="214"/>
      <c r="F12" s="214">
        <v>80</v>
      </c>
      <c r="G12" s="214"/>
      <c r="H12" s="214">
        <v>82</v>
      </c>
      <c r="I12" s="214"/>
      <c r="J12" s="214">
        <v>82</v>
      </c>
      <c r="K12" s="214"/>
      <c r="L12" s="214">
        <v>85</v>
      </c>
      <c r="M12" s="214"/>
      <c r="N12" s="214">
        <v>85</v>
      </c>
      <c r="O12" s="214"/>
      <c r="P12" s="214">
        <v>90</v>
      </c>
      <c r="Q12" s="214"/>
      <c r="R12" s="214"/>
      <c r="S12" s="214"/>
      <c r="T12" s="214"/>
      <c r="U12" s="214"/>
      <c r="V12" s="179">
        <v>200000</v>
      </c>
      <c r="W12" s="215"/>
      <c r="X12" s="212"/>
      <c r="Y12" s="183" t="s">
        <v>237</v>
      </c>
      <c r="Z12" s="216"/>
      <c r="AA12" s="215"/>
      <c r="AB12" s="183" t="s">
        <v>145</v>
      </c>
      <c r="AC12" s="180" t="s">
        <v>217</v>
      </c>
    </row>
    <row r="13" spans="1:29" s="217" customFormat="1" ht="78.75">
      <c r="A13" s="186">
        <v>2</v>
      </c>
      <c r="B13" s="439" t="s">
        <v>242</v>
      </c>
      <c r="C13" s="179" t="s">
        <v>157</v>
      </c>
      <c r="D13" s="183"/>
      <c r="E13" s="214"/>
      <c r="F13" s="214">
        <v>80</v>
      </c>
      <c r="G13" s="214"/>
      <c r="H13" s="214">
        <v>82</v>
      </c>
      <c r="I13" s="214"/>
      <c r="J13" s="214">
        <v>82</v>
      </c>
      <c r="K13" s="214"/>
      <c r="L13" s="214">
        <v>85</v>
      </c>
      <c r="M13" s="214"/>
      <c r="N13" s="214">
        <v>85</v>
      </c>
      <c r="O13" s="214"/>
      <c r="P13" s="214">
        <v>90</v>
      </c>
      <c r="Q13" s="214"/>
      <c r="R13" s="214"/>
      <c r="S13" s="214"/>
      <c r="T13" s="214"/>
      <c r="U13" s="214"/>
      <c r="V13" s="179">
        <v>307200</v>
      </c>
      <c r="W13" s="215"/>
      <c r="X13" s="212"/>
      <c r="Y13" s="183"/>
      <c r="Z13" s="216" t="s">
        <v>243</v>
      </c>
      <c r="AA13" s="215"/>
      <c r="AB13" s="183" t="s">
        <v>145</v>
      </c>
      <c r="AC13" s="180" t="s">
        <v>244</v>
      </c>
    </row>
    <row r="14" spans="1:29" s="217" customFormat="1" ht="26.25">
      <c r="A14" s="226"/>
      <c r="B14" s="225" t="s">
        <v>208</v>
      </c>
      <c r="C14" s="181"/>
      <c r="D14" s="189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181">
        <f>SUM(V15:V16)</f>
        <v>906000</v>
      </c>
      <c r="W14" s="215"/>
      <c r="X14" s="215"/>
      <c r="Y14" s="215"/>
      <c r="Z14" s="216"/>
      <c r="AA14" s="215"/>
      <c r="AB14" s="190"/>
      <c r="AC14" s="182"/>
    </row>
    <row r="15" spans="1:29" s="217" customFormat="1" ht="78.75">
      <c r="A15" s="186">
        <v>1</v>
      </c>
      <c r="B15" s="187" t="s">
        <v>147</v>
      </c>
      <c r="C15" s="179" t="s">
        <v>208</v>
      </c>
      <c r="D15" s="183">
        <v>147</v>
      </c>
      <c r="E15" s="214"/>
      <c r="F15" s="214">
        <v>80</v>
      </c>
      <c r="G15" s="214"/>
      <c r="H15" s="214">
        <v>82</v>
      </c>
      <c r="I15" s="214"/>
      <c r="J15" s="214">
        <v>82</v>
      </c>
      <c r="K15" s="214"/>
      <c r="L15" s="214">
        <v>85</v>
      </c>
      <c r="M15" s="214"/>
      <c r="N15" s="214">
        <v>85</v>
      </c>
      <c r="O15" s="214"/>
      <c r="P15" s="214">
        <v>90</v>
      </c>
      <c r="Q15" s="214"/>
      <c r="R15" s="214"/>
      <c r="S15" s="214"/>
      <c r="T15" s="214"/>
      <c r="U15" s="214"/>
      <c r="V15" s="179">
        <v>882000</v>
      </c>
      <c r="W15" s="215"/>
      <c r="X15" s="183" t="s">
        <v>238</v>
      </c>
      <c r="Y15" s="219"/>
      <c r="Z15" s="219"/>
      <c r="AA15" s="219"/>
      <c r="AB15" s="183" t="s">
        <v>145</v>
      </c>
      <c r="AC15" s="180" t="s">
        <v>218</v>
      </c>
    </row>
    <row r="16" spans="1:29" ht="88.5" customHeight="1">
      <c r="A16" s="186">
        <v>2</v>
      </c>
      <c r="B16" s="187" t="s">
        <v>245</v>
      </c>
      <c r="C16" s="179" t="s">
        <v>208</v>
      </c>
      <c r="D16" s="183">
        <v>28</v>
      </c>
      <c r="E16" s="436"/>
      <c r="F16" s="214">
        <v>80</v>
      </c>
      <c r="G16" s="436"/>
      <c r="H16" s="214">
        <v>82</v>
      </c>
      <c r="I16" s="436"/>
      <c r="J16" s="214">
        <v>82</v>
      </c>
      <c r="K16" s="436"/>
      <c r="L16" s="214">
        <v>85</v>
      </c>
      <c r="M16" s="436"/>
      <c r="N16" s="214">
        <v>85</v>
      </c>
      <c r="O16" s="436"/>
      <c r="P16" s="214">
        <v>90</v>
      </c>
      <c r="Q16" s="436"/>
      <c r="R16" s="436"/>
      <c r="S16" s="436"/>
      <c r="T16" s="436"/>
      <c r="U16" s="436"/>
      <c r="V16" s="179">
        <v>24000</v>
      </c>
      <c r="W16" s="437"/>
      <c r="X16" s="435"/>
      <c r="Y16" s="183" t="s">
        <v>237</v>
      </c>
      <c r="Z16" s="438"/>
      <c r="AA16" s="438"/>
      <c r="AB16" s="183" t="s">
        <v>145</v>
      </c>
      <c r="AC16" s="180" t="s">
        <v>246</v>
      </c>
    </row>
  </sheetData>
  <mergeCells count="30">
    <mergeCell ref="P5:Q5"/>
    <mergeCell ref="R5:S5"/>
    <mergeCell ref="T5:U5"/>
    <mergeCell ref="V5:W5"/>
    <mergeCell ref="D5:E5"/>
    <mergeCell ref="F5:G5"/>
    <mergeCell ref="H5:I5"/>
    <mergeCell ref="J5:K5"/>
    <mergeCell ref="L5:M5"/>
    <mergeCell ref="H4:I4"/>
    <mergeCell ref="J4:K4"/>
    <mergeCell ref="L4:M4"/>
    <mergeCell ref="N4:O4"/>
    <mergeCell ref="P4:Q4"/>
    <mergeCell ref="A1:AC1"/>
    <mergeCell ref="A3:A6"/>
    <mergeCell ref="B3:B6"/>
    <mergeCell ref="C3:C6"/>
    <mergeCell ref="D3:I3"/>
    <mergeCell ref="J3:O3"/>
    <mergeCell ref="P3:Q3"/>
    <mergeCell ref="R3:S4"/>
    <mergeCell ref="T3:U4"/>
    <mergeCell ref="V3:W4"/>
    <mergeCell ref="N5:O5"/>
    <mergeCell ref="X3:AA4"/>
    <mergeCell ref="AB3:AB6"/>
    <mergeCell ref="AC3:AC6"/>
    <mergeCell ref="D4:E4"/>
    <mergeCell ref="F4:G4"/>
  </mergeCells>
  <printOptions horizontalCentered="1"/>
  <pageMargins left="0.19685039370078741" right="0.59055118110236227" top="0.78740157480314965" bottom="0.70866141732283472" header="0.31496062992125984" footer="0.31496062992125984"/>
  <pageSetup paperSize="9" scale="46" firstPageNumber="33" orientation="landscape" useFirstPageNumber="1" horizontalDpi="4294967293" r:id="rId1"/>
  <headerFooter>
    <oddFooter>&amp;R&amp;18&amp;P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AC28"/>
  <sheetViews>
    <sheetView showGridLines="0" tabSelected="1" view="pageBreakPreview" topLeftCell="A22" zoomScale="50" zoomScaleNormal="100" zoomScaleSheetLayoutView="50" workbookViewId="0">
      <selection activeCell="Y20" sqref="Y20"/>
    </sheetView>
  </sheetViews>
  <sheetFormatPr defaultRowHeight="13.5"/>
  <cols>
    <col min="1" max="1" width="4.140625" style="67" customWidth="1"/>
    <col min="2" max="2" width="44.7109375" style="27" customWidth="1"/>
    <col min="3" max="3" width="11.42578125" style="27" customWidth="1"/>
    <col min="4" max="17" width="8.28515625" style="68" customWidth="1"/>
    <col min="18" max="21" width="8.7109375" style="68" hidden="1" customWidth="1"/>
    <col min="22" max="22" width="14.85546875" style="27" bestFit="1" customWidth="1"/>
    <col min="23" max="23" width="10.85546875" style="27" bestFit="1" customWidth="1"/>
    <col min="24" max="24" width="18.7109375" style="27" customWidth="1"/>
    <col min="25" max="25" width="19.42578125" style="27" customWidth="1"/>
    <col min="26" max="26" width="19" style="70" customWidth="1"/>
    <col min="27" max="27" width="19.85546875" style="70" customWidth="1"/>
    <col min="28" max="28" width="17.85546875" style="70" customWidth="1"/>
    <col min="29" max="29" width="16" style="27" customWidth="1"/>
    <col min="30" max="16384" width="9.140625" style="72"/>
  </cols>
  <sheetData>
    <row r="1" spans="1:29" s="84" customFormat="1" ht="36">
      <c r="A1" s="489" t="s">
        <v>209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</row>
    <row r="2" spans="1:29" ht="15.75" customHeight="1">
      <c r="AC2" s="71"/>
    </row>
    <row r="3" spans="1:29" s="73" customFormat="1" ht="18.75" customHeight="1">
      <c r="A3" s="516" t="s">
        <v>90</v>
      </c>
      <c r="B3" s="516" t="s">
        <v>91</v>
      </c>
      <c r="C3" s="491" t="s">
        <v>110</v>
      </c>
      <c r="D3" s="527" t="s">
        <v>92</v>
      </c>
      <c r="E3" s="528"/>
      <c r="F3" s="528"/>
      <c r="G3" s="528"/>
      <c r="H3" s="528"/>
      <c r="I3" s="528"/>
      <c r="J3" s="497" t="s">
        <v>93</v>
      </c>
      <c r="K3" s="497"/>
      <c r="L3" s="497"/>
      <c r="M3" s="497"/>
      <c r="N3" s="497"/>
      <c r="O3" s="497"/>
      <c r="P3" s="497" t="s">
        <v>94</v>
      </c>
      <c r="Q3" s="497"/>
      <c r="R3" s="529" t="s">
        <v>95</v>
      </c>
      <c r="S3" s="529"/>
      <c r="T3" s="499" t="s">
        <v>96</v>
      </c>
      <c r="U3" s="500"/>
      <c r="V3" s="499" t="s">
        <v>114</v>
      </c>
      <c r="W3" s="500"/>
      <c r="X3" s="499" t="s">
        <v>118</v>
      </c>
      <c r="Y3" s="503"/>
      <c r="Z3" s="503"/>
      <c r="AA3" s="500"/>
      <c r="AB3" s="533" t="s">
        <v>111</v>
      </c>
      <c r="AC3" s="516" t="s">
        <v>97</v>
      </c>
    </row>
    <row r="4" spans="1:29" s="74" customFormat="1" ht="148.5" customHeight="1">
      <c r="A4" s="516"/>
      <c r="B4" s="516"/>
      <c r="C4" s="492"/>
      <c r="D4" s="523" t="s">
        <v>98</v>
      </c>
      <c r="E4" s="524"/>
      <c r="F4" s="536" t="s">
        <v>112</v>
      </c>
      <c r="G4" s="537"/>
      <c r="H4" s="523" t="s">
        <v>99</v>
      </c>
      <c r="I4" s="524"/>
      <c r="J4" s="523" t="s">
        <v>100</v>
      </c>
      <c r="K4" s="524"/>
      <c r="L4" s="523" t="s">
        <v>101</v>
      </c>
      <c r="M4" s="524"/>
      <c r="N4" s="523" t="s">
        <v>102</v>
      </c>
      <c r="O4" s="524"/>
      <c r="P4" s="523" t="s">
        <v>103</v>
      </c>
      <c r="Q4" s="524"/>
      <c r="R4" s="529"/>
      <c r="S4" s="529"/>
      <c r="T4" s="501"/>
      <c r="U4" s="502"/>
      <c r="V4" s="530"/>
      <c r="W4" s="531"/>
      <c r="X4" s="530"/>
      <c r="Y4" s="532"/>
      <c r="Z4" s="532"/>
      <c r="AA4" s="531"/>
      <c r="AB4" s="534"/>
      <c r="AC4" s="516"/>
    </row>
    <row r="5" spans="1:29" s="75" customFormat="1" ht="23.25" customHeight="1">
      <c r="A5" s="516"/>
      <c r="B5" s="516"/>
      <c r="C5" s="492"/>
      <c r="D5" s="521" t="s">
        <v>104</v>
      </c>
      <c r="E5" s="522"/>
      <c r="F5" s="521" t="s">
        <v>113</v>
      </c>
      <c r="G5" s="522"/>
      <c r="H5" s="521" t="s">
        <v>105</v>
      </c>
      <c r="I5" s="522"/>
      <c r="J5" s="521" t="s">
        <v>106</v>
      </c>
      <c r="K5" s="522"/>
      <c r="L5" s="521" t="s">
        <v>106</v>
      </c>
      <c r="M5" s="522"/>
      <c r="N5" s="521" t="s">
        <v>117</v>
      </c>
      <c r="O5" s="522"/>
      <c r="P5" s="521" t="s">
        <v>107</v>
      </c>
      <c r="Q5" s="522"/>
      <c r="R5" s="521" t="s">
        <v>108</v>
      </c>
      <c r="S5" s="522"/>
      <c r="T5" s="521"/>
      <c r="U5" s="522"/>
      <c r="V5" s="501"/>
      <c r="W5" s="502"/>
      <c r="X5" s="83" t="s">
        <v>9</v>
      </c>
      <c r="Y5" s="83" t="s">
        <v>10</v>
      </c>
      <c r="Z5" s="83" t="s">
        <v>11</v>
      </c>
      <c r="AA5" s="83" t="s">
        <v>12</v>
      </c>
      <c r="AB5" s="534"/>
      <c r="AC5" s="516"/>
    </row>
    <row r="6" spans="1:29" s="76" customFormat="1" ht="17.25" customHeight="1">
      <c r="A6" s="516"/>
      <c r="B6" s="516"/>
      <c r="C6" s="493"/>
      <c r="D6" s="90" t="s">
        <v>8</v>
      </c>
      <c r="E6" s="90" t="s">
        <v>14</v>
      </c>
      <c r="F6" s="90" t="s">
        <v>8</v>
      </c>
      <c r="G6" s="90" t="s">
        <v>14</v>
      </c>
      <c r="H6" s="90" t="s">
        <v>8</v>
      </c>
      <c r="I6" s="90" t="s">
        <v>14</v>
      </c>
      <c r="J6" s="90" t="s">
        <v>8</v>
      </c>
      <c r="K6" s="90" t="s">
        <v>14</v>
      </c>
      <c r="L6" s="90" t="s">
        <v>8</v>
      </c>
      <c r="M6" s="90" t="s">
        <v>14</v>
      </c>
      <c r="N6" s="90" t="s">
        <v>8</v>
      </c>
      <c r="O6" s="90" t="s">
        <v>14</v>
      </c>
      <c r="P6" s="90" t="s">
        <v>8</v>
      </c>
      <c r="Q6" s="90" t="s">
        <v>14</v>
      </c>
      <c r="R6" s="90" t="s">
        <v>8</v>
      </c>
      <c r="S6" s="90" t="s">
        <v>14</v>
      </c>
      <c r="T6" s="90" t="s">
        <v>8</v>
      </c>
      <c r="U6" s="90" t="s">
        <v>14</v>
      </c>
      <c r="V6" s="90" t="s">
        <v>8</v>
      </c>
      <c r="W6" s="90" t="s">
        <v>14</v>
      </c>
      <c r="X6" s="90" t="s">
        <v>202</v>
      </c>
      <c r="Y6" s="90" t="s">
        <v>203</v>
      </c>
      <c r="Z6" s="90" t="s">
        <v>204</v>
      </c>
      <c r="AA6" s="92" t="s">
        <v>205</v>
      </c>
      <c r="AB6" s="535"/>
      <c r="AC6" s="516"/>
    </row>
    <row r="7" spans="1:29" s="82" customFormat="1" ht="56.25" customHeight="1">
      <c r="A7" s="525" t="s">
        <v>146</v>
      </c>
      <c r="B7" s="526"/>
      <c r="C7" s="87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5">
        <f>V8+V15+V23+V25</f>
        <v>1160000</v>
      </c>
      <c r="W7" s="97"/>
      <c r="X7" s="97"/>
      <c r="Y7" s="97"/>
      <c r="Z7" s="97"/>
      <c r="AA7" s="97"/>
      <c r="AB7" s="97"/>
      <c r="AC7" s="97"/>
    </row>
    <row r="8" spans="1:29" s="85" customFormat="1" ht="26.25">
      <c r="A8" s="170"/>
      <c r="B8" s="171" t="s">
        <v>164</v>
      </c>
      <c r="C8" s="172"/>
      <c r="D8" s="173"/>
      <c r="E8" s="17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213">
        <f>SUM(V9:V14)</f>
        <v>220000</v>
      </c>
      <c r="W8" s="176"/>
      <c r="X8" s="177"/>
      <c r="Y8" s="177"/>
      <c r="Z8" s="177"/>
      <c r="AA8" s="178"/>
      <c r="AB8" s="177"/>
      <c r="AC8" s="177"/>
    </row>
    <row r="9" spans="1:29" s="334" customFormat="1" ht="105">
      <c r="A9" s="324">
        <v>1</v>
      </c>
      <c r="B9" s="325" t="s">
        <v>211</v>
      </c>
      <c r="C9" s="326" t="s">
        <v>164</v>
      </c>
      <c r="D9" s="327">
        <v>20</v>
      </c>
      <c r="E9" s="328"/>
      <c r="F9" s="328">
        <v>80</v>
      </c>
      <c r="G9" s="328"/>
      <c r="H9" s="328">
        <v>82</v>
      </c>
      <c r="I9" s="328"/>
      <c r="J9" s="328">
        <v>82</v>
      </c>
      <c r="K9" s="328"/>
      <c r="L9" s="328">
        <v>85</v>
      </c>
      <c r="M9" s="328"/>
      <c r="N9" s="328">
        <v>85</v>
      </c>
      <c r="O9" s="328"/>
      <c r="P9" s="328">
        <v>90</v>
      </c>
      <c r="Q9" s="328"/>
      <c r="R9" s="328"/>
      <c r="S9" s="328"/>
      <c r="T9" s="328"/>
      <c r="U9" s="328"/>
      <c r="V9" s="329">
        <v>50000</v>
      </c>
      <c r="W9" s="330"/>
      <c r="X9" s="331">
        <v>21520</v>
      </c>
      <c r="Y9" s="331"/>
      <c r="Z9" s="332"/>
      <c r="AA9" s="330"/>
      <c r="AB9" s="327" t="s">
        <v>165</v>
      </c>
      <c r="AC9" s="333" t="s">
        <v>215</v>
      </c>
    </row>
    <row r="10" spans="1:29" s="334" customFormat="1" ht="105">
      <c r="A10" s="324">
        <v>2</v>
      </c>
      <c r="B10" s="325" t="s">
        <v>154</v>
      </c>
      <c r="C10" s="326" t="s">
        <v>164</v>
      </c>
      <c r="D10" s="327">
        <v>24</v>
      </c>
      <c r="E10" s="328"/>
      <c r="F10" s="328">
        <v>80</v>
      </c>
      <c r="G10" s="328"/>
      <c r="H10" s="328">
        <v>82</v>
      </c>
      <c r="I10" s="328"/>
      <c r="J10" s="328">
        <v>82</v>
      </c>
      <c r="K10" s="328"/>
      <c r="L10" s="328">
        <v>85</v>
      </c>
      <c r="M10" s="328"/>
      <c r="N10" s="328">
        <v>85</v>
      </c>
      <c r="O10" s="328"/>
      <c r="P10" s="328">
        <v>90</v>
      </c>
      <c r="Q10" s="328"/>
      <c r="R10" s="328"/>
      <c r="S10" s="328"/>
      <c r="T10" s="328"/>
      <c r="U10" s="328"/>
      <c r="V10" s="329">
        <v>50000</v>
      </c>
      <c r="W10" s="330"/>
      <c r="X10" s="331">
        <v>21520</v>
      </c>
      <c r="Y10" s="331"/>
      <c r="Z10" s="332"/>
      <c r="AA10" s="330"/>
      <c r="AB10" s="327" t="s">
        <v>165</v>
      </c>
      <c r="AC10" s="333" t="s">
        <v>216</v>
      </c>
    </row>
    <row r="11" spans="1:29" s="334" customFormat="1" ht="105">
      <c r="A11" s="324">
        <v>3</v>
      </c>
      <c r="B11" s="325" t="s">
        <v>155</v>
      </c>
      <c r="C11" s="326" t="s">
        <v>164</v>
      </c>
      <c r="D11" s="327">
        <v>30</v>
      </c>
      <c r="E11" s="328"/>
      <c r="F11" s="328">
        <v>80</v>
      </c>
      <c r="G11" s="328"/>
      <c r="H11" s="328">
        <v>82</v>
      </c>
      <c r="I11" s="328"/>
      <c r="J11" s="328">
        <v>82</v>
      </c>
      <c r="K11" s="328"/>
      <c r="L11" s="328">
        <v>85</v>
      </c>
      <c r="M11" s="328"/>
      <c r="N11" s="328">
        <v>85</v>
      </c>
      <c r="O11" s="328"/>
      <c r="P11" s="328">
        <v>90</v>
      </c>
      <c r="Q11" s="328"/>
      <c r="R11" s="328"/>
      <c r="S11" s="328"/>
      <c r="T11" s="328"/>
      <c r="U11" s="328"/>
      <c r="V11" s="329">
        <v>50000</v>
      </c>
      <c r="W11" s="330"/>
      <c r="X11" s="331">
        <v>21520</v>
      </c>
      <c r="Y11" s="331"/>
      <c r="Z11" s="332"/>
      <c r="AA11" s="330"/>
      <c r="AB11" s="327" t="s">
        <v>165</v>
      </c>
      <c r="AC11" s="333" t="s">
        <v>220</v>
      </c>
    </row>
    <row r="12" spans="1:29" s="334" customFormat="1" ht="120" customHeight="1">
      <c r="A12" s="335">
        <v>4</v>
      </c>
      <c r="B12" s="336" t="s">
        <v>231</v>
      </c>
      <c r="C12" s="326" t="s">
        <v>164</v>
      </c>
      <c r="D12" s="337">
        <v>35</v>
      </c>
      <c r="E12" s="328"/>
      <c r="F12" s="328">
        <v>80</v>
      </c>
      <c r="G12" s="328"/>
      <c r="H12" s="328">
        <v>82</v>
      </c>
      <c r="I12" s="328"/>
      <c r="J12" s="328">
        <v>82</v>
      </c>
      <c r="K12" s="328"/>
      <c r="L12" s="328">
        <v>85</v>
      </c>
      <c r="M12" s="328"/>
      <c r="N12" s="328">
        <v>85</v>
      </c>
      <c r="O12" s="328"/>
      <c r="P12" s="328">
        <v>90</v>
      </c>
      <c r="Q12" s="328"/>
      <c r="R12" s="328"/>
      <c r="S12" s="328"/>
      <c r="T12" s="328"/>
      <c r="U12" s="328"/>
      <c r="V12" s="338">
        <v>20000</v>
      </c>
      <c r="W12" s="330"/>
      <c r="X12" s="339">
        <v>240656</v>
      </c>
      <c r="Y12" s="339"/>
      <c r="Z12" s="332"/>
      <c r="AA12" s="330"/>
      <c r="AB12" s="337" t="s">
        <v>145</v>
      </c>
      <c r="AC12" s="340" t="s">
        <v>221</v>
      </c>
    </row>
    <row r="13" spans="1:29" s="334" customFormat="1" ht="105">
      <c r="A13" s="335">
        <v>5</v>
      </c>
      <c r="B13" s="336" t="s">
        <v>156</v>
      </c>
      <c r="C13" s="326" t="s">
        <v>164</v>
      </c>
      <c r="D13" s="337">
        <v>100</v>
      </c>
      <c r="E13" s="328"/>
      <c r="F13" s="328">
        <v>80</v>
      </c>
      <c r="G13" s="328"/>
      <c r="H13" s="328">
        <v>82</v>
      </c>
      <c r="I13" s="328"/>
      <c r="J13" s="328">
        <v>82</v>
      </c>
      <c r="K13" s="328"/>
      <c r="L13" s="328">
        <v>85</v>
      </c>
      <c r="M13" s="328"/>
      <c r="N13" s="328">
        <v>85</v>
      </c>
      <c r="O13" s="328"/>
      <c r="P13" s="328">
        <v>90</v>
      </c>
      <c r="Q13" s="328"/>
      <c r="R13" s="328"/>
      <c r="S13" s="328"/>
      <c r="T13" s="328"/>
      <c r="U13" s="328"/>
      <c r="V13" s="338">
        <v>30000</v>
      </c>
      <c r="W13" s="330"/>
      <c r="X13" s="330"/>
      <c r="Y13" s="339"/>
      <c r="Z13" s="332"/>
      <c r="AA13" s="339">
        <v>21762</v>
      </c>
      <c r="AB13" s="337" t="s">
        <v>166</v>
      </c>
      <c r="AC13" s="340" t="s">
        <v>222</v>
      </c>
    </row>
    <row r="14" spans="1:29" s="334" customFormat="1" ht="113.25" customHeight="1">
      <c r="A14" s="335">
        <v>6</v>
      </c>
      <c r="B14" s="336" t="s">
        <v>232</v>
      </c>
      <c r="C14" s="326" t="s">
        <v>164</v>
      </c>
      <c r="D14" s="337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38">
        <v>20000</v>
      </c>
      <c r="W14" s="330"/>
      <c r="X14" s="330"/>
      <c r="Y14" s="331">
        <v>21610</v>
      </c>
      <c r="Z14" s="332"/>
      <c r="AA14" s="339"/>
      <c r="AB14" s="337" t="s">
        <v>166</v>
      </c>
      <c r="AC14" s="340" t="s">
        <v>233</v>
      </c>
    </row>
    <row r="15" spans="1:29" s="334" customFormat="1" ht="26.25">
      <c r="A15" s="341"/>
      <c r="B15" s="342" t="s">
        <v>157</v>
      </c>
      <c r="C15" s="343"/>
      <c r="D15" s="344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4">
        <f>SUM(V16:V18)</f>
        <v>500000</v>
      </c>
      <c r="W15" s="177"/>
      <c r="X15" s="177"/>
      <c r="Y15" s="177"/>
      <c r="Z15" s="178"/>
      <c r="AA15" s="177"/>
      <c r="AB15" s="344"/>
      <c r="AC15" s="345"/>
    </row>
    <row r="16" spans="1:29" s="334" customFormat="1" ht="105">
      <c r="A16" s="335">
        <v>1</v>
      </c>
      <c r="B16" s="336" t="s">
        <v>158</v>
      </c>
      <c r="C16" s="326" t="s">
        <v>210</v>
      </c>
      <c r="D16" s="346">
        <v>500</v>
      </c>
      <c r="E16" s="328"/>
      <c r="F16" s="328">
        <v>80</v>
      </c>
      <c r="G16" s="328"/>
      <c r="H16" s="328">
        <v>82</v>
      </c>
      <c r="I16" s="328"/>
      <c r="J16" s="328">
        <v>82</v>
      </c>
      <c r="K16" s="328"/>
      <c r="L16" s="328">
        <v>85</v>
      </c>
      <c r="M16" s="328"/>
      <c r="N16" s="328">
        <v>85</v>
      </c>
      <c r="O16" s="328"/>
      <c r="P16" s="328">
        <v>90</v>
      </c>
      <c r="Q16" s="328"/>
      <c r="R16" s="328"/>
      <c r="S16" s="328"/>
      <c r="T16" s="328"/>
      <c r="U16" s="328"/>
      <c r="V16" s="347">
        <v>200000</v>
      </c>
      <c r="W16" s="330"/>
      <c r="X16" s="330"/>
      <c r="Y16" s="348">
        <v>240755</v>
      </c>
      <c r="Z16" s="332"/>
      <c r="AA16" s="330"/>
      <c r="AB16" s="327" t="s">
        <v>167</v>
      </c>
      <c r="AC16" s="340" t="s">
        <v>223</v>
      </c>
    </row>
    <row r="17" spans="1:29" s="334" customFormat="1" ht="118.5" customHeight="1">
      <c r="A17" s="335">
        <v>2</v>
      </c>
      <c r="B17" s="336" t="s">
        <v>230</v>
      </c>
      <c r="C17" s="326" t="s">
        <v>210</v>
      </c>
      <c r="D17" s="346">
        <v>700</v>
      </c>
      <c r="E17" s="328"/>
      <c r="F17" s="328">
        <v>80</v>
      </c>
      <c r="G17" s="328"/>
      <c r="H17" s="328">
        <v>82</v>
      </c>
      <c r="I17" s="328"/>
      <c r="J17" s="328">
        <v>82</v>
      </c>
      <c r="K17" s="328"/>
      <c r="L17" s="328">
        <v>85</v>
      </c>
      <c r="M17" s="328"/>
      <c r="N17" s="328">
        <v>85</v>
      </c>
      <c r="O17" s="328"/>
      <c r="P17" s="328">
        <v>90</v>
      </c>
      <c r="Q17" s="328"/>
      <c r="R17" s="328"/>
      <c r="S17" s="328"/>
      <c r="T17" s="328"/>
      <c r="U17" s="328"/>
      <c r="V17" s="347">
        <v>200000</v>
      </c>
      <c r="W17" s="330"/>
      <c r="X17" s="330"/>
      <c r="Y17" s="348" t="s">
        <v>168</v>
      </c>
      <c r="Z17" s="332"/>
      <c r="AA17" s="330"/>
      <c r="AB17" s="346" t="s">
        <v>167</v>
      </c>
      <c r="AC17" s="340" t="s">
        <v>224</v>
      </c>
    </row>
    <row r="18" spans="1:29" s="354" customFormat="1" ht="93.75" customHeight="1">
      <c r="A18" s="335">
        <v>3</v>
      </c>
      <c r="B18" s="349" t="s">
        <v>225</v>
      </c>
      <c r="C18" s="326" t="s">
        <v>210</v>
      </c>
      <c r="D18" s="346">
        <v>135</v>
      </c>
      <c r="E18" s="350"/>
      <c r="F18" s="328">
        <v>80</v>
      </c>
      <c r="G18" s="328"/>
      <c r="H18" s="328">
        <v>82</v>
      </c>
      <c r="I18" s="328"/>
      <c r="J18" s="328">
        <v>82</v>
      </c>
      <c r="K18" s="328"/>
      <c r="L18" s="328">
        <v>85</v>
      </c>
      <c r="M18" s="328"/>
      <c r="N18" s="328">
        <v>85</v>
      </c>
      <c r="O18" s="328"/>
      <c r="P18" s="328">
        <v>90</v>
      </c>
      <c r="Q18" s="350"/>
      <c r="R18" s="350"/>
      <c r="S18" s="350"/>
      <c r="T18" s="350"/>
      <c r="U18" s="350"/>
      <c r="V18" s="351">
        <v>100000</v>
      </c>
      <c r="W18" s="352"/>
      <c r="X18" s="346" t="s">
        <v>169</v>
      </c>
      <c r="Y18" s="346"/>
      <c r="Z18" s="353"/>
      <c r="AA18" s="353"/>
      <c r="AB18" s="346" t="s">
        <v>165</v>
      </c>
      <c r="AC18" s="340" t="s">
        <v>217</v>
      </c>
    </row>
    <row r="19" spans="1:29" s="354" customFormat="1" ht="86.25" customHeight="1">
      <c r="A19" s="335">
        <v>4</v>
      </c>
      <c r="B19" s="349" t="s">
        <v>252</v>
      </c>
      <c r="C19" s="326" t="s">
        <v>210</v>
      </c>
      <c r="D19" s="346">
        <v>150</v>
      </c>
      <c r="E19" s="350"/>
      <c r="F19" s="328">
        <v>80</v>
      </c>
      <c r="G19" s="328"/>
      <c r="H19" s="328">
        <v>82</v>
      </c>
      <c r="I19" s="328"/>
      <c r="J19" s="328">
        <v>82</v>
      </c>
      <c r="K19" s="328"/>
      <c r="L19" s="328">
        <v>85</v>
      </c>
      <c r="M19" s="328"/>
      <c r="N19" s="328">
        <v>85</v>
      </c>
      <c r="O19" s="328"/>
      <c r="P19" s="328">
        <v>90</v>
      </c>
      <c r="Q19" s="350"/>
      <c r="R19" s="350"/>
      <c r="S19" s="350"/>
      <c r="T19" s="350"/>
      <c r="U19" s="350"/>
      <c r="V19" s="351">
        <v>10000</v>
      </c>
      <c r="W19" s="352"/>
      <c r="X19" s="463" t="s">
        <v>258</v>
      </c>
      <c r="Y19" s="346"/>
      <c r="AA19" s="434"/>
      <c r="AB19" s="346" t="s">
        <v>165</v>
      </c>
      <c r="AC19" s="340" t="s">
        <v>248</v>
      </c>
    </row>
    <row r="20" spans="1:29" s="354" customFormat="1" ht="90.75" customHeight="1">
      <c r="A20" s="335">
        <v>5</v>
      </c>
      <c r="B20" s="349" t="s">
        <v>253</v>
      </c>
      <c r="C20" s="326" t="s">
        <v>210</v>
      </c>
      <c r="D20" s="346">
        <v>150</v>
      </c>
      <c r="E20" s="350"/>
      <c r="F20" s="328">
        <v>80</v>
      </c>
      <c r="G20" s="328"/>
      <c r="H20" s="328">
        <v>82</v>
      </c>
      <c r="I20" s="328"/>
      <c r="J20" s="328">
        <v>82</v>
      </c>
      <c r="K20" s="328"/>
      <c r="L20" s="328">
        <v>85</v>
      </c>
      <c r="M20" s="328"/>
      <c r="N20" s="328">
        <v>85</v>
      </c>
      <c r="O20" s="328"/>
      <c r="P20" s="328">
        <v>90</v>
      </c>
      <c r="Q20" s="350"/>
      <c r="R20" s="350"/>
      <c r="S20" s="350"/>
      <c r="T20" s="350"/>
      <c r="U20" s="350"/>
      <c r="V20" s="351">
        <v>10000</v>
      </c>
      <c r="W20" s="352"/>
      <c r="X20" s="346"/>
      <c r="Y20" s="346"/>
      <c r="Z20" s="434"/>
      <c r="AA20" s="434" t="s">
        <v>257</v>
      </c>
      <c r="AB20" s="346" t="s">
        <v>165</v>
      </c>
      <c r="AC20" s="340" t="s">
        <v>249</v>
      </c>
    </row>
    <row r="21" spans="1:29" s="354" customFormat="1" ht="90.75" customHeight="1">
      <c r="A21" s="335">
        <v>6</v>
      </c>
      <c r="B21" s="349" t="s">
        <v>254</v>
      </c>
      <c r="C21" s="326" t="s">
        <v>210</v>
      </c>
      <c r="D21" s="346">
        <v>150</v>
      </c>
      <c r="E21" s="350"/>
      <c r="F21" s="328">
        <v>80</v>
      </c>
      <c r="G21" s="328"/>
      <c r="H21" s="328">
        <v>82</v>
      </c>
      <c r="I21" s="328"/>
      <c r="J21" s="328">
        <v>82</v>
      </c>
      <c r="K21" s="328"/>
      <c r="L21" s="328">
        <v>85</v>
      </c>
      <c r="M21" s="328"/>
      <c r="N21" s="328">
        <v>85</v>
      </c>
      <c r="O21" s="328"/>
      <c r="P21" s="328">
        <v>90</v>
      </c>
      <c r="Q21" s="350"/>
      <c r="R21" s="350"/>
      <c r="S21" s="350"/>
      <c r="T21" s="350"/>
      <c r="U21" s="350"/>
      <c r="V21" s="351">
        <v>10000</v>
      </c>
      <c r="W21" s="352"/>
      <c r="X21" s="346" t="s">
        <v>258</v>
      </c>
      <c r="Y21" s="346"/>
      <c r="Z21" s="434"/>
      <c r="AA21" s="434"/>
      <c r="AB21" s="346" t="s">
        <v>165</v>
      </c>
      <c r="AC21" s="340" t="s">
        <v>250</v>
      </c>
    </row>
    <row r="22" spans="1:29" s="354" customFormat="1" ht="83.25" customHeight="1">
      <c r="A22" s="335">
        <v>7</v>
      </c>
      <c r="B22" s="349" t="s">
        <v>255</v>
      </c>
      <c r="C22" s="326" t="s">
        <v>210</v>
      </c>
      <c r="D22" s="346">
        <v>150</v>
      </c>
      <c r="E22" s="350"/>
      <c r="F22" s="328">
        <v>80</v>
      </c>
      <c r="G22" s="328"/>
      <c r="H22" s="328">
        <v>82</v>
      </c>
      <c r="I22" s="328"/>
      <c r="J22" s="328">
        <v>82</v>
      </c>
      <c r="K22" s="328"/>
      <c r="L22" s="328">
        <v>85</v>
      </c>
      <c r="M22" s="328"/>
      <c r="N22" s="328">
        <v>85</v>
      </c>
      <c r="O22" s="328"/>
      <c r="P22" s="328">
        <v>90</v>
      </c>
      <c r="Q22" s="350"/>
      <c r="R22" s="350"/>
      <c r="S22" s="350"/>
      <c r="T22" s="350"/>
      <c r="U22" s="350"/>
      <c r="V22" s="351">
        <v>10000</v>
      </c>
      <c r="W22" s="352"/>
      <c r="X22" s="346"/>
      <c r="Y22" s="346"/>
      <c r="Z22" s="434"/>
      <c r="AA22" s="434" t="s">
        <v>256</v>
      </c>
      <c r="AB22" s="346" t="s">
        <v>165</v>
      </c>
      <c r="AC22" s="340" t="s">
        <v>251</v>
      </c>
    </row>
    <row r="23" spans="1:29" s="354" customFormat="1" ht="26.25">
      <c r="A23" s="355"/>
      <c r="B23" s="342" t="s">
        <v>159</v>
      </c>
      <c r="C23" s="343"/>
      <c r="D23" s="344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174">
        <f>V24</f>
        <v>100000</v>
      </c>
      <c r="W23" s="357"/>
      <c r="X23" s="358"/>
      <c r="Y23" s="358"/>
      <c r="Z23" s="359"/>
      <c r="AA23" s="359"/>
      <c r="AB23" s="344"/>
      <c r="AC23" s="345"/>
    </row>
    <row r="24" spans="1:29" s="354" customFormat="1" ht="105">
      <c r="A24" s="335">
        <v>1</v>
      </c>
      <c r="B24" s="336" t="s">
        <v>160</v>
      </c>
      <c r="C24" s="326" t="s">
        <v>159</v>
      </c>
      <c r="D24" s="346">
        <v>15</v>
      </c>
      <c r="E24" s="350"/>
      <c r="F24" s="328">
        <v>80</v>
      </c>
      <c r="G24" s="328"/>
      <c r="H24" s="328">
        <v>82</v>
      </c>
      <c r="I24" s="328"/>
      <c r="J24" s="328">
        <v>82</v>
      </c>
      <c r="K24" s="328"/>
      <c r="L24" s="328">
        <v>85</v>
      </c>
      <c r="M24" s="328"/>
      <c r="N24" s="328">
        <v>85</v>
      </c>
      <c r="O24" s="328"/>
      <c r="P24" s="328">
        <v>90</v>
      </c>
      <c r="Q24" s="350"/>
      <c r="R24" s="350"/>
      <c r="S24" s="350"/>
      <c r="T24" s="350"/>
      <c r="U24" s="350"/>
      <c r="V24" s="347">
        <v>100000</v>
      </c>
      <c r="W24" s="352"/>
      <c r="X24" s="360">
        <v>21520</v>
      </c>
      <c r="Y24" s="360"/>
      <c r="Z24" s="353"/>
      <c r="AA24" s="353"/>
      <c r="AB24" s="361" t="s">
        <v>145</v>
      </c>
      <c r="AC24" s="340" t="s">
        <v>215</v>
      </c>
    </row>
    <row r="25" spans="1:29" s="354" customFormat="1" ht="26.25">
      <c r="A25" s="355"/>
      <c r="B25" s="362" t="s">
        <v>161</v>
      </c>
      <c r="C25" s="343"/>
      <c r="D25" s="363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5">
        <f>SUM(V26:V28)</f>
        <v>340000</v>
      </c>
      <c r="W25" s="366"/>
      <c r="X25" s="367"/>
      <c r="Y25" s="367"/>
      <c r="Z25" s="359"/>
      <c r="AA25" s="359"/>
      <c r="AB25" s="368"/>
      <c r="AC25" s="369"/>
    </row>
    <row r="26" spans="1:29" s="354" customFormat="1" ht="174" customHeight="1">
      <c r="A26" s="335">
        <v>1</v>
      </c>
      <c r="B26" s="336" t="s">
        <v>162</v>
      </c>
      <c r="C26" s="326" t="s">
        <v>161</v>
      </c>
      <c r="D26" s="346">
        <v>120</v>
      </c>
      <c r="E26" s="350"/>
      <c r="F26" s="328">
        <v>80</v>
      </c>
      <c r="G26" s="328"/>
      <c r="H26" s="328">
        <v>82</v>
      </c>
      <c r="I26" s="328"/>
      <c r="J26" s="328">
        <v>82</v>
      </c>
      <c r="K26" s="328"/>
      <c r="L26" s="328">
        <v>85</v>
      </c>
      <c r="M26" s="328"/>
      <c r="N26" s="328">
        <v>85</v>
      </c>
      <c r="O26" s="328"/>
      <c r="P26" s="328">
        <v>90</v>
      </c>
      <c r="Q26" s="350"/>
      <c r="R26" s="350"/>
      <c r="S26" s="350"/>
      <c r="T26" s="350"/>
      <c r="U26" s="350"/>
      <c r="V26" s="347">
        <v>200000</v>
      </c>
      <c r="W26" s="352"/>
      <c r="X26" s="346" t="s">
        <v>170</v>
      </c>
      <c r="Y26" s="346"/>
      <c r="Z26" s="346"/>
      <c r="AA26" s="353"/>
      <c r="AB26" s="346" t="s">
        <v>171</v>
      </c>
      <c r="AC26" s="340" t="s">
        <v>219</v>
      </c>
    </row>
    <row r="27" spans="1:29" s="354" customFormat="1" ht="145.5" customHeight="1">
      <c r="A27" s="335">
        <v>2</v>
      </c>
      <c r="B27" s="336" t="s">
        <v>163</v>
      </c>
      <c r="C27" s="326" t="s">
        <v>161</v>
      </c>
      <c r="D27" s="337">
        <v>30</v>
      </c>
      <c r="E27" s="350"/>
      <c r="F27" s="328">
        <v>80</v>
      </c>
      <c r="G27" s="328"/>
      <c r="H27" s="328">
        <v>82</v>
      </c>
      <c r="I27" s="328"/>
      <c r="J27" s="328">
        <v>82</v>
      </c>
      <c r="K27" s="328"/>
      <c r="L27" s="328">
        <v>85</v>
      </c>
      <c r="M27" s="328"/>
      <c r="N27" s="328">
        <v>85</v>
      </c>
      <c r="O27" s="328"/>
      <c r="P27" s="328">
        <v>90</v>
      </c>
      <c r="Q27" s="350"/>
      <c r="R27" s="350"/>
      <c r="S27" s="350"/>
      <c r="T27" s="350"/>
      <c r="U27" s="350"/>
      <c r="V27" s="338">
        <v>20000</v>
      </c>
      <c r="W27" s="352"/>
      <c r="X27" s="370"/>
      <c r="Y27" s="339"/>
      <c r="Z27" s="339">
        <v>21702</v>
      </c>
      <c r="AA27" s="353"/>
      <c r="AB27" s="337" t="s">
        <v>166</v>
      </c>
      <c r="AC27" s="340" t="s">
        <v>226</v>
      </c>
    </row>
    <row r="28" spans="1:29" s="354" customFormat="1" ht="131.25">
      <c r="A28" s="335">
        <v>3</v>
      </c>
      <c r="B28" s="336" t="s">
        <v>212</v>
      </c>
      <c r="C28" s="326" t="s">
        <v>161</v>
      </c>
      <c r="D28" s="337">
        <v>70</v>
      </c>
      <c r="E28" s="350"/>
      <c r="F28" s="328">
        <v>80</v>
      </c>
      <c r="G28" s="328"/>
      <c r="H28" s="328">
        <v>82</v>
      </c>
      <c r="I28" s="328"/>
      <c r="J28" s="328">
        <v>82</v>
      </c>
      <c r="K28" s="328"/>
      <c r="L28" s="328">
        <v>85</v>
      </c>
      <c r="M28" s="328"/>
      <c r="N28" s="328">
        <v>85</v>
      </c>
      <c r="O28" s="328"/>
      <c r="P28" s="328">
        <v>90</v>
      </c>
      <c r="Q28" s="350"/>
      <c r="R28" s="350"/>
      <c r="S28" s="350"/>
      <c r="T28" s="350"/>
      <c r="U28" s="350"/>
      <c r="V28" s="338">
        <v>120000</v>
      </c>
      <c r="W28" s="352"/>
      <c r="X28" s="370"/>
      <c r="Y28" s="339" t="s">
        <v>172</v>
      </c>
      <c r="Z28" s="353"/>
      <c r="AA28" s="353"/>
      <c r="AB28" s="337" t="s">
        <v>166</v>
      </c>
      <c r="AC28" s="340" t="s">
        <v>227</v>
      </c>
    </row>
  </sheetData>
  <mergeCells count="30">
    <mergeCell ref="A1:AC1"/>
    <mergeCell ref="A3:A6"/>
    <mergeCell ref="B3:B6"/>
    <mergeCell ref="D3:I3"/>
    <mergeCell ref="J3:O3"/>
    <mergeCell ref="P3:Q3"/>
    <mergeCell ref="R3:S4"/>
    <mergeCell ref="T3:U4"/>
    <mergeCell ref="V3:W5"/>
    <mergeCell ref="X3:AA4"/>
    <mergeCell ref="AB3:AB6"/>
    <mergeCell ref="AC3:AC6"/>
    <mergeCell ref="D4:E4"/>
    <mergeCell ref="F4:G4"/>
    <mergeCell ref="H4:I4"/>
    <mergeCell ref="J4:K4"/>
    <mergeCell ref="L4:M4"/>
    <mergeCell ref="N4:O4"/>
    <mergeCell ref="P4:Q4"/>
    <mergeCell ref="P5:Q5"/>
    <mergeCell ref="A7:B7"/>
    <mergeCell ref="C3:C6"/>
    <mergeCell ref="R5:S5"/>
    <mergeCell ref="T5:U5"/>
    <mergeCell ref="D5:E5"/>
    <mergeCell ref="F5:G5"/>
    <mergeCell ref="H5:I5"/>
    <mergeCell ref="J5:K5"/>
    <mergeCell ref="L5:M5"/>
    <mergeCell ref="N5:O5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40" firstPageNumber="34" orientation="landscape" useFirstPageNumber="1" r:id="rId1"/>
  <headerFooter>
    <oddFooter>&amp;R&amp;"TH SarabunPSK,Bold"&amp;38&amp;P</oddFooter>
  </headerFooter>
  <rowBreaks count="1" manualBreakCount="1">
    <brk id="17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วิทย์_เชื่อมโยง</vt:lpstr>
      <vt:lpstr>สรุป งปม</vt:lpstr>
      <vt:lpstr>งปม ไตรมาส</vt:lpstr>
      <vt:lpstr>งรด. ไตรมาส</vt:lpstr>
      <vt:lpstr>งบลงทุน </vt:lpstr>
      <vt:lpstr>รายจ่ายอื่น(แผ่นดิน)</vt:lpstr>
      <vt:lpstr>รายจ่ายอื่น(รายได้)</vt:lpstr>
      <vt:lpstr>'งบลงทุน '!Print_Area</vt:lpstr>
      <vt:lpstr>'งปม ไตรมาส'!Print_Area</vt:lpstr>
      <vt:lpstr>'งรด. ไตรมาส'!Print_Area</vt:lpstr>
      <vt:lpstr>'รายจ่ายอื่น(แผ่นดิน)'!Print_Area</vt:lpstr>
      <vt:lpstr>'รายจ่ายอื่น(รายได้)'!Print_Area</vt:lpstr>
      <vt:lpstr>วิทย์_เชื่อมโยง!Print_Area</vt:lpstr>
      <vt:lpstr>'สรุป งปม'!Print_Area</vt:lpstr>
      <vt:lpstr>'งบลงทุน '!Print_Titles</vt:lpstr>
      <vt:lpstr>'งปม ไตรมาส'!Print_Titles</vt:lpstr>
      <vt:lpstr>'งรด. ไตรมาส'!Print_Titles</vt:lpstr>
      <vt:lpstr>'รายจ่ายอื่น(แผ่นดิน)'!Print_Titles</vt:lpstr>
      <vt:lpstr>'รายจ่ายอื่น(รายได้)'!Print_Titles</vt:lpstr>
      <vt:lpstr>'สรุป งปม'!Print_Titles</vt:lpstr>
    </vt:vector>
  </TitlesOfParts>
  <Company>mua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</dc:creator>
  <cp:lastModifiedBy>User</cp:lastModifiedBy>
  <cp:lastPrinted>2016-10-06T10:30:08Z</cp:lastPrinted>
  <dcterms:created xsi:type="dcterms:W3CDTF">2008-03-27T01:43:23Z</dcterms:created>
  <dcterms:modified xsi:type="dcterms:W3CDTF">2016-10-06T10:31:08Z</dcterms:modified>
</cp:coreProperties>
</file>