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96" firstSheet="3" activeTab="9"/>
  </bookViews>
  <sheets>
    <sheet name="AP04_KPI" sheetId="1" r:id="rId1"/>
    <sheet name="BP01ตัวชี้วัด" sheetId="2" r:id="rId2"/>
    <sheet name="BP02 สรุป งปม" sheetId="3" r:id="rId3"/>
    <sheet name="BP 03 แผ่นดิน" sheetId="4" r:id="rId4"/>
    <sheet name="BP04 รายได้" sheetId="5" r:id="rId5"/>
    <sheet name="BP05 งบลงทุน แผ่นดิน" sheetId="6" r:id="rId6"/>
    <sheet name="BP06 งบลงทุน รายได้" sheetId="7" r:id="rId7"/>
    <sheet name="งปม.พันธกิจ" sheetId="8" r:id="rId8"/>
    <sheet name="BP07 โครงการงบรายจ่าย" sheetId="9" r:id="rId9"/>
    <sheet name="BP08 โครงการงบรายได้" sheetId="10" r:id="rId10"/>
  </sheets>
  <externalReferences>
    <externalReference r:id="rId13"/>
  </externalReferences>
  <definedNames>
    <definedName name="_xlnm.Print_Area" localSheetId="0">'AP04_KPI'!$A$1:$O$122</definedName>
    <definedName name="_xlnm.Print_Area" localSheetId="3">'BP 03 แผ่นดิน'!$A$1:$K$75</definedName>
    <definedName name="_xlnm.Print_Area" localSheetId="1">'BP01ตัวชี้วัด'!$A$1:$L$104</definedName>
    <definedName name="_xlnm.Print_Area" localSheetId="2">'BP02 สรุป งปม'!$A$1:$P$79</definedName>
    <definedName name="_xlnm.Print_Area" localSheetId="4">'BP04 รายได้'!$A$1:$K$78</definedName>
    <definedName name="_xlnm.Print_Area" localSheetId="5">'BP05 งบลงทุน แผ่นดิน'!$A$1:$V$26</definedName>
    <definedName name="_xlnm.Print_Area" localSheetId="6">'BP06 งบลงทุน รายได้'!$A$1:$V$65</definedName>
    <definedName name="_xlnm.Print_Area" localSheetId="8">'BP07 โครงการงบรายจ่าย'!$A$1:$P$63</definedName>
    <definedName name="_xlnm.Print_Area" localSheetId="9">'BP08 โครงการงบรายได้'!$A$1:$P$43</definedName>
    <definedName name="_xlnm.Print_Area" localSheetId="7">'งปม.พันธกิจ'!$A$1:$E$11</definedName>
    <definedName name="_xlnm.Print_Titles" localSheetId="0">'AP04_KPI'!$4:$6</definedName>
    <definedName name="_xlnm.Print_Titles" localSheetId="3">'BP 03 แผ่นดิน'!$3:$4</definedName>
    <definedName name="_xlnm.Print_Titles" localSheetId="1">'BP01ตัวชี้วัด'!$3:$6</definedName>
    <definedName name="_xlnm.Print_Titles" localSheetId="2">'BP02 สรุป งปม'!$3:$5</definedName>
    <definedName name="_xlnm.Print_Titles" localSheetId="4">'BP04 รายได้'!$3:$4</definedName>
    <definedName name="_xlnm.Print_Titles" localSheetId="5">'BP05 งบลงทุน แผ่นดิน'!$3:$4</definedName>
    <definedName name="_xlnm.Print_Titles" localSheetId="6">'BP06 งบลงทุน รายได้'!$3:$4</definedName>
    <definedName name="_xlnm.Print_Titles" localSheetId="8">'BP07 โครงการงบรายจ่าย'!$3:$5</definedName>
    <definedName name="_xlnm.Print_Titles" localSheetId="9">'BP08 โครงการงบรายได้'!$3:$5</definedName>
    <definedName name="Q_01Government_ครอง" localSheetId="0">#REF!</definedName>
    <definedName name="Q_01Government_ครอง" localSheetId="3">#REF!</definedName>
    <definedName name="Q_01Government_ครอง" localSheetId="2">#REF!</definedName>
    <definedName name="Q_01Government_ครอง" localSheetId="4">#REF!</definedName>
    <definedName name="Q_01Government_ครอง" localSheetId="5">#REF!</definedName>
    <definedName name="Q_01Government_ครอง" localSheetId="6">#REF!</definedName>
    <definedName name="Q_01Government_ครอง">#REF!</definedName>
    <definedName name="Q_02Government_ว่าง" localSheetId="0">#REF!</definedName>
    <definedName name="Q_02Government_ว่าง" localSheetId="3">#REF!</definedName>
    <definedName name="Q_02Government_ว่าง" localSheetId="2">#REF!</definedName>
    <definedName name="Q_02Government_ว่าง" localSheetId="4">#REF!</definedName>
    <definedName name="Q_02Government_ว่าง" localSheetId="5">#REF!</definedName>
    <definedName name="Q_02Government_ว่าง" localSheetId="6">#REF!</definedName>
    <definedName name="Q_02Government_ว่าง">#REF!</definedName>
    <definedName name="Q_06TotalGovern" localSheetId="0">#REF!</definedName>
    <definedName name="Q_06TotalGovern" localSheetId="3">#REF!</definedName>
    <definedName name="Q_06TotalGovern" localSheetId="2">#REF!</definedName>
    <definedName name="Q_06TotalGovern" localSheetId="4">#REF!</definedName>
    <definedName name="Q_06TotalGovern" localSheetId="5">#REF!</definedName>
    <definedName name="Q_06TotalGovern" localSheetId="6">#REF!</definedName>
    <definedName name="Q_06TotalGovern">#REF!</definedName>
    <definedName name="Q_07TotalGovern_ครอง" localSheetId="0">#REF!</definedName>
    <definedName name="Q_07TotalGovern_ครอง" localSheetId="3">#REF!</definedName>
    <definedName name="Q_07TotalGovern_ครอง" localSheetId="2">#REF!</definedName>
    <definedName name="Q_07TotalGovern_ครอง" localSheetId="4">#REF!</definedName>
    <definedName name="Q_07TotalGovern_ครอง" localSheetId="5">#REF!</definedName>
    <definedName name="Q_07TotalGovern_ครอง" localSheetId="6">#REF!</definedName>
    <definedName name="Q_07TotalGovern_ครอง">#REF!</definedName>
    <definedName name="test" localSheetId="0">#REF!</definedName>
    <definedName name="test" localSheetId="3">#REF!</definedName>
    <definedName name="test" localSheetId="2">#REF!</definedName>
    <definedName name="test" localSheetId="4">#REF!</definedName>
    <definedName name="test" localSheetId="5">#REF!</definedName>
    <definedName name="test" localSheetId="6">#REF!</definedName>
    <definedName name="test">#REF!</definedName>
  </definedNames>
  <calcPr fullCalcOnLoad="1"/>
</workbook>
</file>

<file path=xl/sharedStrings.xml><?xml version="1.0" encoding="utf-8"?>
<sst xmlns="http://schemas.openxmlformats.org/spreadsheetml/2006/main" count="1439" uniqueCount="531">
  <si>
    <t>หน่วยนับ</t>
  </si>
  <si>
    <t>จำนวน</t>
  </si>
  <si>
    <t>รายการ</t>
  </si>
  <si>
    <t>ราคาต่อหน่วย</t>
  </si>
  <si>
    <t>เงินงบประมาณ</t>
  </si>
  <si>
    <t>เงินรายได้</t>
  </si>
  <si>
    <t>สถานภาพ</t>
  </si>
  <si>
    <t>แผน</t>
  </si>
  <si>
    <t>(บาท)</t>
  </si>
  <si>
    <t>ผล</t>
  </si>
  <si>
    <t>ต.ค.</t>
  </si>
  <si>
    <t>พ.ย.</t>
  </si>
  <si>
    <t>ธ.ค.</t>
  </si>
  <si>
    <t xml:space="preserve">ม.ค. 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</si>
  <si>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</si>
  <si>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</si>
  <si>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</si>
  <si>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</si>
  <si>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</si>
  <si>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</si>
  <si>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</si>
  <si>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</si>
  <si>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งบลงทุน</t>
  </si>
  <si>
    <t>ค่าครุภัณฑ์</t>
  </si>
  <si>
    <t>ค่าที่ดินและสิ่งก่อสร้าง</t>
  </si>
  <si>
    <t>ครุภัณฑ์</t>
  </si>
  <si>
    <t>ครุภัณฑ์ที่มีราคาต่อหน่วยต่ำกว่า 1 ล้านบาท</t>
  </si>
  <si>
    <t>1a</t>
  </si>
  <si>
    <t>ลงนามสัญญา</t>
  </si>
  <si>
    <t>การใช้จ่าย</t>
  </si>
  <si>
    <t>ครุภัณฑ์ที่มีราคาต่อหน่วยตั้งแต่ 1 ล้านบาทขึ้นไป</t>
  </si>
  <si>
    <t>สิ่งก่อสร้าง</t>
  </si>
  <si>
    <t>รวมทั้งสิ้น</t>
  </si>
  <si>
    <t>1. งบบุคลากร</t>
  </si>
  <si>
    <t>2. งบดำเนินงาน</t>
  </si>
  <si>
    <t>3. งบลงทุน</t>
  </si>
  <si>
    <t>5. งบรายจ่ายอื่น</t>
  </si>
  <si>
    <t>เงินรายได้ (คณะ/วิทยาลัย แยกระดับการศึกษา)</t>
  </si>
  <si>
    <t xml:space="preserve">ป.ตรี </t>
  </si>
  <si>
    <t xml:space="preserve"> ป.บัณฑิต</t>
  </si>
  <si>
    <t xml:space="preserve"> ป.โท  </t>
  </si>
  <si>
    <t xml:space="preserve"> ป.เอก  </t>
  </si>
  <si>
    <t>ภาคปกติ</t>
  </si>
  <si>
    <t>ภาคพิเศษ</t>
  </si>
  <si>
    <t>(4)  รวม</t>
  </si>
  <si>
    <t>(5)  รวม</t>
  </si>
  <si>
    <t>(6)  รวม</t>
  </si>
  <si>
    <t>(7)  รวม</t>
  </si>
  <si>
    <t>งบประมาณรายจ่าย (รวมทั้งสิ้น)</t>
  </si>
  <si>
    <t>ไตรมาส 1 (ต.ค.-ธ.ค.)</t>
  </si>
  <si>
    <t>ไตรมาส 2 (ม.ค.-มี.ค.)</t>
  </si>
  <si>
    <t>ไตรมาส 3 (เม.ย.-มิ.ย.)</t>
  </si>
  <si>
    <t>ไตรมาส 4 (ก.ค.-ก.ย.)</t>
  </si>
  <si>
    <t>(2)
งบประมาณรายจ่าย</t>
  </si>
  <si>
    <t>(3) = (4)+(5)+(6)+(7)
รวมงบประมาณ
เงินรายได้</t>
  </si>
  <si>
    <t>(1) = (2)+(3)
รวม
งบประมาณ</t>
  </si>
  <si>
    <t xml:space="preserve">หน่วย : บาท </t>
  </si>
  <si>
    <t>ยุทธศาสตร์จัดสรร-แผนงาน-เป้าประสงค์เชิงยุทธศาสตร์</t>
  </si>
  <si>
    <t xml:space="preserve">ไตรมาส 1 ( ต.ค.- ธ.ค.) </t>
  </si>
  <si>
    <t xml:space="preserve">ไตรมาส 2 ( ม.ค.- มี.ค.) </t>
  </si>
  <si>
    <t xml:space="preserve">ไตรมาส 3 ( เม.ย.- มิ.ย.) </t>
  </si>
  <si>
    <t xml:space="preserve">ไตรมาส 4 ( ก.ค.- ก.ย.) </t>
  </si>
  <si>
    <t xml:space="preserve">เป้าหมายการให้บริการกระทรวง-เป้าหมายการให้บริการหน่วยงาน </t>
  </si>
  <si>
    <t>ผลผลิต/โครงการ-กิจกรรม</t>
  </si>
  <si>
    <t>ยุทธศาสตร์จัดสรร : ยุทธศาสตร์ด้านการสร้างความสามารถในการแข่งขันของประเทศ</t>
  </si>
  <si>
    <t>แผนงาน : แผนงานบูรณาการวิจัยและนวัตกรรม</t>
  </si>
  <si>
    <t>เป้าประสงค์เชิงยุทธศาสตร์ : การวิจัยและนวัตกรรมเพื่อสร้างความมั่นคงทางเศรษฐกิจ</t>
  </si>
  <si>
    <t>เป้าหมายการให้บริการกระทรวง : ผลงานวิจัย นวัตกรรม องค์ความรู้และงานสร้างสรรค์ ที่นำไปใช้ประโยชน์เชิงสาธารณะและเชิงเศรษฐกิจ</t>
  </si>
  <si>
    <t>เป้าหมายการให้บริการหน่วยงาน : สนับสนุนการวิจัยและนวัตกรรมที่ตอบสนองภาคการผลิตและบริการสาขายุทธศาสตร์ ซึ่งสามารถนำไปใช้ประโยชน์หรือแก้ไขปัญหาได้ รวมถึงการวิจัยและพัฒนานวัตกรรม สำหรับกิจการที่ใช้เทคโนโลยีขั้นสูงและอุตสาหกรรม</t>
  </si>
  <si>
    <t>โครงการที่  1 : โครงการการวิจัยและนวัตกรรมเพื่อสร้างความมั่งคั่งทางเศรษฐกิจ</t>
  </si>
  <si>
    <t>x</t>
  </si>
  <si>
    <t>1. แผนการปฏิบัติงาน</t>
  </si>
  <si>
    <t>1.1 กิจกรรมหลัก</t>
  </si>
  <si>
    <t>กิจกรรมที่ 1 : สนับสนุนการวิจัยและนวัตกรรมเพื่อสร้างความเข้มแข็งให้กับอุตสาหกรรมเป้าหมาย</t>
  </si>
  <si>
    <t>- ตัวชี้วัด : จำนวนโครงการวิจัยที่ดำเนินการ</t>
  </si>
  <si>
    <t>โครงการ</t>
  </si>
  <si>
    <t>- ตัวชี้วัด : จำนวนโครงการวิจัยที่แล้วเสร็จภายในระยะเวลาที่กำหนด</t>
  </si>
  <si>
    <t>ร้อยละ</t>
  </si>
  <si>
    <t>100</t>
  </si>
  <si>
    <t/>
  </si>
  <si>
    <t>เป้าประสงค์เชิงยุทธศาสตร์ : การวิจัยและนวัตกรรมเพื่อการพัฒนาสังคมและสิ่งแวดล้อม</t>
  </si>
  <si>
    <t>เป้าหมายการให้บริการหน่วยงาน : งานวิจัย นวัตกรรม และงานสร้างสรรค์นำไปใช้ประโยชน์เชิงสาธารณะและเชิงเศรษฐกิจ</t>
  </si>
  <si>
    <t>โครงการที่  1 : โครงการการวิจัยและนวัตกรรมเพื่อการพัฒนาสังคมและสิ่งแวดล้อม</t>
  </si>
  <si>
    <t>กิจกรรมที่ 1 : สนับสนุนการวิจัยและนวัตกรรมด้านสังคมในประเด็นสำคัญตามยุทธศาสตร์ของประเทศ การจัดการและถ่ายทอดองค์ความรู้</t>
  </si>
  <si>
    <t>เป้าประสงค์เชิงยุทธศาสตร์ : การวิจัยและนวัตกรรมเพื่อการสร้างองค์ความรู้พื้นฐานของประเทศ</t>
  </si>
  <si>
    <t>เป้าหมายการให้บริการหน่วยงาน : สนับสนุนการวิจัยและพัฒนา เทคโนโลยี และนวัตกรรมต้นแบบ ที่สามารถตอบสนองภาคการผลิตตามยุทธศาสตร์  เพื่อทดแทนการนำเข้าจากต่างประเทศ รวมทั้งเพิ่มจำนวนบุคลากรด้านการวิจัยที่มีคุณภาพ และนำองค์ความรู้ที่ได้ไปใช้พัฒนา อ้างอิง และต่อยอด ตลอดจนเพิ่มประสิทธิภาพการวิจัยให้ตรงกับความต้องการของทุกภาคส่วน</t>
  </si>
  <si>
    <t>โครงการที่  1 : โครงการการวิจัยและนวัตกรรมเพื่อการสร้างองค์ความรู้พื้นฐานของประเทศ</t>
  </si>
  <si>
    <t>กิจกรรมที่ 1 : สนับสนุนการวิจัยและนวัตกรรมเพื่อสร้างความเป็นเลิศทางวิชาการ</t>
  </si>
  <si>
    <t>ยุทธศาสตร์จัดสรร : ยุทธศาสตร์ด้านการพัฒนาและเสริมสร้างศักยภาพคน</t>
  </si>
  <si>
    <t>แผนงาน : แผนงานยุทธศาสตร์พัฒนาการศึกษาเพื่อความยั่งยืน</t>
  </si>
  <si>
    <t>เป้าประสงค์เชิงยุทธศาสตร์ : ประชาชนทุกคนได้รับโอกาสในการเรียนรู้และได้รับการศึกษาที่มีคุณภาพ อย่างครอบคลุม และเท่าเทียมกัน ตลอดจนได้รับการพัฒนาทักษะที่จำเป็นสำหรับการก้าวเข้าสู่ตลาดแรงงาน เพื่อรองรับการพัฒนาประเทศตามทิศทางยุทธศาสตร์ชาติ นโยบาย Thailand 4.0 และการพัฒนาอย่างยั่งยืน</t>
  </si>
  <si>
    <t>เป้าหมายการให้บริการกระทรวง : ประชาชนได้รับการศึกษาและการเรียนรู้ตลอดชีวิตที่มีมาตรฐาน คุณภาพสอดคล้องกับความต้องการของประเทศ</t>
  </si>
  <si>
    <t>เป้าหมายการให้บริการหน่วยงาน : พัฒนาการศึกษาและการเรียนรู้ตลอดชีวิตที่มีมาตรฐาน เพื่อรองรับการพัฒนาของประเทศตามทิศทางยุทธศาสตร์ชาติ นโยบาย Thailand 4.0</t>
  </si>
  <si>
    <t>- ตัวชี้วัด : บุคลากรภาคอุตสาหกรรมการผลิต อุตสาหกรรมบริการ และวิชาชีพอื่นๆ ได้รับการพัฒนาทักษะหรือเพิ่มองค์ความรู้และเทคโนโลยีใหม่</t>
  </si>
  <si>
    <t>คน</t>
  </si>
  <si>
    <t>โครงการที่  1 : โครงการพัฒนาและผลิตกำลังคนของประเทศ เพื่อรองรับนโยบาย Thailand 4.0</t>
  </si>
  <si>
    <t>1.1 ตัวชี้วัด</t>
  </si>
  <si>
    <t>เชิงปริมาณ</t>
  </si>
  <si>
    <t>- จำนวนโครงการผลิตและพัฒนากำลังคนของประเทศ เพื่อรองรับนโยบาย Thailand 4.0</t>
  </si>
  <si>
    <t>เชิงคุณภาพ</t>
  </si>
  <si>
    <t>- บุคลากรภาคอุตสาหกรรมการผลิต อุตสาหกรรมบริการ และวิชาชีพอื่นๆ ได้รับการพัฒนาทักษะวิชาชีพ หรือเพิ่มองค์ความรู้และเทคโนโลยีเฉพาะทาง เพิ่มขึ้น</t>
  </si>
  <si>
    <t>70</t>
  </si>
  <si>
    <t>เชิงเวลา</t>
  </si>
  <si>
    <t>- โครงการ/กิจกรรมที่แล้วเสร็จตามระยะเวลาที่กำหนด</t>
  </si>
  <si>
    <t>80</t>
  </si>
  <si>
    <t>เป้าหมายการให้บริการกระทรวง : การสร้างโอกาสทางการศึกษาในทุกระดับให้กับประชาชนอย่างทั่วถึง และเสมอภาค</t>
  </si>
  <si>
    <t>แผนงาน : แผนงานพื้นฐานด้านการพัฒนาและเสริมสร้างศักยภาพคน</t>
  </si>
  <si>
    <t xml:space="preserve">เป้าประสงค์เชิงยุทธศาสตร์ : เป้าหมายเชิงยุทธศาสตร์ : แผนงานรองยกระดับคุณภาพการศึกษาและการเรียนรู้ให้มีคุณภาพ เท่าเทียมและทั่วถึง </t>
  </si>
  <si>
    <t>เป้าหมายการให้บริการหน่วยงาน : ผลิตบัณฑิตนักปฏิบัติวิชาชีพชั้นสูง ด้านวิทยาศาสตร์และเทคโนโลยี ตามความต้องการของประเทศ</t>
  </si>
  <si>
    <t xml:space="preserve">- ตัวชี้วัด : ร้อยละของผู้สำเร็จการศึกษาด้านวิทยาศาสตร์และเทคโนโลยีได้งานทำตรงสาขาหรือสาขาที่เกี่ยวข้อง
</t>
  </si>
  <si>
    <t>85</t>
  </si>
  <si>
    <t>4</t>
  </si>
  <si>
    <t>65</t>
  </si>
  <si>
    <t>90</t>
  </si>
  <si>
    <t>ผลผลิตที่  1 : ผู้สำเร็จการศึกษาด้านวิทยาศาสตร์และเทคโนโลยี</t>
  </si>
  <si>
    <t>- จำนวนผู้สำเร็จการศึกษา</t>
  </si>
  <si>
    <t>- จำนวนนักศึกษาที่เข้าใหม่</t>
  </si>
  <si>
    <t>- จำนวนนักศึกษาที่คงอยู่</t>
  </si>
  <si>
    <t>- ผู้สำเร็จการศึกษาจบการศึกษาตามมาตรฐานหลักสูตร</t>
  </si>
  <si>
    <t>86</t>
  </si>
  <si>
    <t>- ผู้สำเร็จการศึกษาที่จบการศึกษาตามหลักสูตรภายในระยะเวลาที่กำหนด</t>
  </si>
  <si>
    <t>เชิงต้นทุน</t>
  </si>
  <si>
    <t>- ค่าใช้จ่ายการผลิตตามงบประมาณที่ได้รับจัดสรร</t>
  </si>
  <si>
    <t>บาท</t>
  </si>
  <si>
    <t>เป้าหมายการให้บริการหน่วยงาน : บุคลากร นักศึกษา และชุมชน มีส่วนร่วมในการอนุรักษ์ ฟื้นฟู สืบสาน เผยแพร่ ศิลปวัฒนธรรม และอนุรักษ์สิ่งแวดล้อม</t>
  </si>
  <si>
    <t>- ตัวชี้วัด : จำนวนโครงการ/กิจกรรมที่บูรณาการกับการเรียนการสอน หรือกิจกรรมนักศึกษา หรือส่งเสริมความสัมพันธ์อันดีระหว่างมหาวิทยาลัยกับชุมชน</t>
  </si>
  <si>
    <t>ผลงาน</t>
  </si>
  <si>
    <t>ผลผลิตที่  1 : ผลงานทำนุบำรุงศิลปวัฒนธรรม</t>
  </si>
  <si>
    <t>- จำนวนโครงการ/กิจกรรมศิลปวัฒนธรรม</t>
  </si>
  <si>
    <t>- โครงการที่บรรลุผลตามวัตถุประสงค์ของโครงการ</t>
  </si>
  <si>
    <t>95</t>
  </si>
  <si>
    <t>เป้าหมายการให้บริการหน่วยงาน : หน่วยงาน/ประชาชนในชุมชนและสังคมได้รับการบริการวิชาการให้มีความรู้ความสามารถในการพัฒนาตนเองเพื่อเพิ่มศักยภาพในการแข่งขันของประเทศ</t>
  </si>
  <si>
    <t>88</t>
  </si>
  <si>
    <t>ผลผลิตที่  1 : ผลงานการให้บริการวิชาการ</t>
  </si>
  <si>
    <t>- จำนวนโครงการ/กิจกรรมบริการวิชาการแก่สังคม</t>
  </si>
  <si>
    <t>-  งานบริการวิชาการแล้วเสร็จตามระยะเวลาที่กำหนด</t>
  </si>
  <si>
    <t>แผนงาน  : แผนงานบุคลากรภาครัฐ (ด้านการพัฒนาและเสริมสร้างศักยภาพคน)</t>
  </si>
  <si>
    <t>ผลผลิต /โครงการ  : รายการค่าใช้จ่ายบุคลากรภาครัฐ ยกระดับคุณภาพการศึกษาและการเรียนรู้ตลอดชีวิต</t>
  </si>
  <si>
    <t>เงินเดือนและค่าจ้างประจำ</t>
  </si>
  <si>
    <t>ค่าจ้างชั่วคราว</t>
  </si>
  <si>
    <t>ค่าตอบแทนพนักงานราชการ</t>
  </si>
  <si>
    <t xml:space="preserve">4. งบอุดหนุน  </t>
  </si>
  <si>
    <t>ค่าใช้สอย</t>
  </si>
  <si>
    <t>ค่าตอบแทน</t>
  </si>
  <si>
    <t>ค่าสาธารณูปโภค</t>
  </si>
  <si>
    <t>เงินอุดหนุนเป็นค่าใช้จ่ายบุคลากร (พนักงานมหาวิทยาลัย)</t>
  </si>
  <si>
    <t>แผนงาน  : แผนงานพื้นฐานด้านการพัฒนาและเสริมสร้างศักยภาพคน</t>
  </si>
  <si>
    <t>ผลผลิต /โครงการ  : ผู้สำเร็จการศึกษาด้านวิทยาศาสตร์และเทคโนโลยี</t>
  </si>
  <si>
    <t>เงินอุดหนุนค่าสมาชิก</t>
  </si>
  <si>
    <t xml:space="preserve">เงินอุดหนุนเป็นค่าใช้จ่ายโครงการพระราชทานความช่วยเหลือด้านการศึกษาแก่ประเทศในภูมิภาคอาเซียน </t>
  </si>
  <si>
    <t>ค่าใช้จ่ายพัฒนาคุณภาพการจัดการศึกษา</t>
  </si>
  <si>
    <t>ค่าใช้จ่ายอนุรักษ์พันธุกรรมพืชอันเนื่องมาจากพระราชดำริ สนองพระราชดำริ</t>
  </si>
  <si>
    <t>ค่าใช้จ่ายโครงการพัฒนากำลังคนด้านนวัตกรรมเกษตรอาหาร</t>
  </si>
  <si>
    <t>ค่าวัสดุ</t>
  </si>
  <si>
    <t>ผลผลิต /โครงการ  : ผลงานการให้บริการวิชาการ</t>
  </si>
  <si>
    <t>ค่าใช้จ่ายโครงการบริการวิชาการ</t>
  </si>
  <si>
    <t>ค่าใช้จ่ายโครงการพัฒนาโรงเรียนเครือข่ายในพื้นที่ Area based มหาวิทยาลัยเทคโนโลยีราชมงคลธัญบุรี (ปทุมธานี นครนายก ปราจีนบุรี สระแก้ว และฉะเชิงเทรา)</t>
  </si>
  <si>
    <t>ผลผลิต /โครงการ  : ผลงานทำนุบำรุงศิลปวัฒนธรรม</t>
  </si>
  <si>
    <t>ค่าใช้จ่ายโครงการศิลปวัฒนธรรม</t>
  </si>
  <si>
    <t>ผลผลิต /โครงการ  : โครงการพัฒนาและผลิตกำลังคนของประเทศ เพื่อรองรับนโยบาย Thailand 4.0</t>
  </si>
  <si>
    <t>ค่าใช้จ่ายโครงการการต่อยอดหลักสูตรวิศวกรรมอิเล็กทรอนิกส์และโทรคมนาคมสู่การจัดตั้งศูนย์พัฒนากำลังแรงงานด้านอิเล็กทรอนิกส์อากาศยาน (Avionics)</t>
  </si>
  <si>
    <t>ค่าใช้จ่ายโครงการพัฒนาสมรรถนะกำลังแรงงานภาคอุตสาหกรรมเชี่ยวชาญระดับสูงด้านนวัตกรรมระบบรางในพื้นที่เศรษฐกิจพิเศษ</t>
  </si>
  <si>
    <t>ค่าใช้จ่ายโครงการพัฒนาครูฝึกในสถานประกอบการตามมาตรฐาน Meister ของเยอรมัน สาขาแมคคาทรอนิกส์</t>
  </si>
  <si>
    <t>ค่าใช้จ่ายโครงการผลิตและพัฒนากำลังคนระดับอุดมศึกษาตามความต้องการของประเทศด้วยการเตรียมความพร้อมนักศึกษาเข้าสู่ภาคอุตสาหกรรมด้าน ระบบผลิตอัตโนมัติและแมคคาทรอนิกส์</t>
  </si>
  <si>
    <t>ค่าใช้จ่ายโครงการพัฒนากำลังคนเพื่อการพัฒนาอุตสาหกรรมศักยภาพกลุ่มอุตสาหกรรมการเกษตรและเทคโนโลยีชีวภาพ</t>
  </si>
  <si>
    <t>ค่าใช้จ่ายโครงการยกระดับทักษะและสมรรถนะของกำลังแรงงานด้านอุตสาหกรรมอาหาร เพื่อขับเคลื่อนประเทศสู่ Thailand 4.0</t>
  </si>
  <si>
    <t>ค่าใช้จ่ายโครงการพัฒนาผู้ประกอบการด้านการผลิตผลิตภัณฑ์ด้านสมุนไพร</t>
  </si>
  <si>
    <t>ค่าใช้จ่ายโครงการพัฒนาจัดทำข้อสอบวัดระดับมาตรฐานภาษาอังกฤษ และศูนย์ทดสอบสมรรถนะภาษาอังกฤษ RT-TEC สำหรับกำลังแรงงานในภาคอุตสาหกรรม</t>
  </si>
  <si>
    <t>ค่าใช้จ่ายโครงการการพัฒนาระบบประเมินสมรรถนะผู้เรียนหรือผู้สำเร็จการศึกษาตามมาตรฐานฝีมือแรงงานและคุณวุฒิวิชาชีพในกลุ่ม 10 อุตสาหกรรมเป้าหมาย</t>
  </si>
  <si>
    <t>ที่ดิน สิ่งก่อสร้าง</t>
  </si>
  <si>
    <t xml:space="preserve">ครุภัณฑ์ </t>
  </si>
  <si>
    <t>ผลผลิต /โครงการ  : โครงการสนับสนุนค่าใช้จ่ายในการจัดการศึกษาตั้งแต่ระดับอนุบาลจนจบการศึกษาขั้นพื้นฐาน</t>
  </si>
  <si>
    <t>ค่าใช้จ่ายในการจัดการศึกษาขั้นพื้นฐาน</t>
  </si>
  <si>
    <t>แผนงาน  : แผนงานยุทธศาสตร์พัฒนาการศึกษาเพื่อความยั่งยืน</t>
  </si>
  <si>
    <t>แผนบูรณาการ : 2.13 แผนงานบูรณาการวิจัยและนวัตกรรม</t>
  </si>
  <si>
    <t>ผลผลิต /โครงการ  : โครงการการวิจัยและนวัตกรรมเพื่อสร้างความมั่งคั่งทางเศรษฐกิจ</t>
  </si>
  <si>
    <t>ค่าใช้จ่ายในการวิจัยและนวัตกรรมเพื่อสร้างความมั่งคั่งทางเศรษฐกิจ</t>
  </si>
  <si>
    <t>ผลผลิต /โครงการ  : โครงการการวิจัยและนวัตกรรมเพื่อการพัฒนาสังคมและสิ่งแวดล้อม</t>
  </si>
  <si>
    <t>ค่าใช้จ่ายในการวิจัยและนวัตกรรมเพื่อการพัฒนาสังคมและสิ่งแวดล้อม</t>
  </si>
  <si>
    <t>ผลผลิต /โครงการ  : โครงการการวิจัยและนวัตกรรมเพื่อการสร้างองค์ความรู้พื้นฐานของประเทศ</t>
  </si>
  <si>
    <t>ค่าใช้จ่ายในการวิจัยและนวัตกรรมเพื่อการสร้างองค์ความรู้พื้นฐานของประเทศ</t>
  </si>
  <si>
    <t>ค่าใช้จ่ายบำรุงห้องสมุด</t>
  </si>
  <si>
    <t>ค่าใช้จ่ายพัฒนาเทคโนโลยีสารสนเทศ</t>
  </si>
  <si>
    <t>6. เงินรับฝาก</t>
  </si>
  <si>
    <t>ค่าใช้จ่ายในการปฐมนิเทศนักศึกษาใหม่</t>
  </si>
  <si>
    <t>ค่าครองชีพ</t>
  </si>
  <si>
    <t>7. เงินกองทุนส่งเสริมการฝึกประสบการณ์วิชาชีพ</t>
  </si>
  <si>
    <t>ค่าใช้จ่ายส่งเสริมการฝึกประสบการณ์วิชาชีพของคณะ</t>
  </si>
  <si>
    <t>ประเภทรายจ่าย / รายการ</t>
  </si>
  <si>
    <t>ไตรมาส 1 (บาท)</t>
  </si>
  <si>
    <t>ไตรมาส 2  (บาท)</t>
  </si>
  <si>
    <t>ไตรมาส 3  (บาท)</t>
  </si>
  <si>
    <t>ไตรมาส 4  (บาท)</t>
  </si>
  <si>
    <t xml:space="preserve"> - โครงการที่บรรลุผลตามวัตถุประสงค์ของโครงการ</t>
  </si>
  <si>
    <t xml:space="preserve"> - ความพึงพอใจของผู้รับบริการในกระบวนการให้บริการ</t>
  </si>
  <si>
    <t>- ตัวชี้วัด : ร้อยละของผู้สำเร็จการศึกษาด้านวิทยาศาสตร์และเทคโนโลยี เป็นผู้ประกอบการหรือประกอบอาชีพอิสระ</t>
  </si>
  <si>
    <t>- ตัวชี้วัด : ร้อยละของผู้สำเร็จการศึกษาด้านวิทยาศาสตร์และเทคโนโลยีทำงานในสถานประกอบการที่เกี่ยวข้องกับอุตสาหกรรมเป้าหมายของรัฐบาล</t>
  </si>
  <si>
    <t>- ตัวชี้วัด : ร้อยละของความพึงพอใจต่อคุณภาพบัณฑิต ตามอัตลักษณ์บัณฑิตนักปฏิบัติมืออาชีพ</t>
  </si>
  <si>
    <t>- ตัวชี้วัด : ร้อยละของผู้สำเร็จการศึกษาที่ได้งานทำ ศึกษาต่อ หรือประกอบอาชีพอิสระภายในระยะเวลา 1 ปี</t>
  </si>
  <si>
    <t>- ตัวชี้วัด : ชิ้นงาน/ผลงาน ด้านการทำนุบำรุงศิลปวัฒนธรรม และการอนุรักษ์สิ่งแวดล้อม ที่เกิดจากการพัฒนาองค์ความรู้และภูมิปัญญาของบุคลากรหรือนักศึกษา</t>
  </si>
  <si>
    <t>- ตัวชี้วัด : จำนวนผลงานด้านทำนุบำรุงศิลปวัฒนธรรมที่มีการเผยแพร่ต่อสาธารณชนภายในระยะเวลา 1 ปี</t>
  </si>
  <si>
    <t>- ตัวชี้วัด : ผู้เข้ารับบริการนำความรู้ไปใช้ประโยชน์</t>
  </si>
  <si>
    <t>- ตัวชี้วัด : ความพึงพอใจของผู้รับบริการวิชาการและวิชาชีพ ต่อประโยชน์จากการบริการ</t>
  </si>
  <si>
    <t>- ตัวชี้วัด : โครงการบริการวิชาการที่ส่งเสริมศักยภาพในการแข่งขันของประเทศในเวลา 1 ปี</t>
  </si>
  <si>
    <t>แผนงาน  : แผนงานด้านการสร้างความสามารถในการแข่งขันของประเทศ</t>
  </si>
  <si>
    <t>ผลผลิต /โครงการ  : ผลงานวิจัยและนวัตกรรม</t>
  </si>
  <si>
    <t>ค่าใช้จ่ายในการพัฒนางานวิจัยและนวัตกรรม</t>
  </si>
  <si>
    <t>แผนบูรณาการ : 2.13 แผนงานบูรณาการวิจัยและนวัตกรรม / แผนงาน  : แผนงานด้านการสร้างความสามารถในการแข่งขันของประเทศ</t>
  </si>
  <si>
    <t>3.10 แบบจัดทำ แผน / รายงานผลการปฏิบัติงาน ของตัวชี้วัดตาม พรบ.งบประมาณรายจ่าย และเงินรายได้  ประจำปีงบประมาณ พ.ศ. 2562</t>
  </si>
  <si>
    <t xml:space="preserve">เป้าหมายหลัก / ประเด็นยุทธศาสตร์  / เป้าประสงค์ / 
ตัวชี้วัดเป้าประสงค์ / ตัวชี้วัดกลยุทธ์ </t>
  </si>
  <si>
    <t>Based Line
2561</t>
  </si>
  <si>
    <t>ค่าเป้าหมาย
2562</t>
  </si>
  <si>
    <t>ค่าเป้าหมายรายไตรมาส</t>
  </si>
  <si>
    <t>ผู้รับผิดชอบ</t>
  </si>
  <si>
    <t>ผู้เกี่ยวข้อง</t>
  </si>
  <si>
    <t>ไตรมาส 1 (ต.ค. - ธ.ค.)</t>
  </si>
  <si>
    <t>ไตรมาส 2 (ม.ค. - มี.ค.)</t>
  </si>
  <si>
    <t>ไตรมาส 3 (เม.ย. - มิ.ย.)</t>
  </si>
  <si>
    <t>ไตรมาส 4 (ก.ค. - ก.ย.)</t>
  </si>
  <si>
    <t>เป้าหมายหลักที่ 1 : ผลิตและพัฒนากำลังคนรองรับยุทธศาสตร์ชาติและเพิ่มความสามารถในการแข่งขันของประเทศ</t>
  </si>
  <si>
    <t>ประเด็นยุทธศาสตร์ที่ 1 (มทร.ธัญบุรี) :  การผลิตและพัฒนากำลังคนด้านวิชาชีพและเทคโนโลยีชั้นสูงรองรับยุทธศาสตร์ชาติ</t>
  </si>
  <si>
    <t>ตัวชี้วัดภาพรวมทุกหน่วยงาน (แผนยุทธศาสตร์การพัฒนา)</t>
  </si>
  <si>
    <t>แผนยุทธศาสตร์การพัฒนา</t>
  </si>
  <si>
    <t>ตัวชี้วัดเป้าประสงค์</t>
  </si>
  <si>
    <t>ตัวชี้วัดที่คณะ/วิทยาลัยมีศักยภาพและความเชี่ยวชาญเฉพาะของหน่วยงานที่แตกต่างจากตัวชี้วัดในภาพรวมของมหาวิทยาลัย</t>
  </si>
  <si>
    <t>ตัวชี้วัดกลยุทธ์</t>
  </si>
  <si>
    <t>ประเด็นยุทธศาสตร์ที่ 2 (มทร.ธัญบุรี) : การพัฒนางานวิจัย และนวัตกรรม เพื่อรองรับอุตสาหกรรมเป้าหมายของประเทศ</t>
  </si>
  <si>
    <r>
      <t xml:space="preserve">เป้าประสงค์ (มทร.ธัญบุรี) : 1. คุณภาพผลงานวิจัย นวัตกรรม และงานสร้างสรรค์เป็นที่ยอมรับทั้งในระดับชาติและนานาชาติ
                                  2. มีผลงานวิจัยและนวัตกรรมในอุตสาหกรรมเป้าหมายตามยุทธศาสตร์ประเทศและนโยบายของรัฐบาล
                                  3. มีงานวิจัยและนวัตกรรมที่เหมาะสม สามารถนำไปใช้ในการพัฒนาคุณภาพชีวิต สร้างมูลค่า / คุณค่าเพิ่ม
                                  4. มีศูนย์วิจัยเฉพาะทางเพื่อรองรับยุทธศาสตร์ด้านการวิจัยของประเทศ 
                                         </t>
    </r>
    <r>
      <rPr>
        <sz val="20"/>
        <color indexed="8"/>
        <rFont val="TH SarabunPSK"/>
        <family val="2"/>
      </rPr>
      <t>4.1 ศูนย์วิจัยเฉพาะทางด้าน Digital Economy                              4.2 ศูนย์วิจัยเฉพาะทางด้าน Creative Economy
                                         4.3 ศูนย์วิจัยเฉพาะทางด้าน Bio Economy                                  4.4 ศูนย์วิจัยเฉพาะทางด้าน Automation-Robot Technology</t>
    </r>
  </si>
  <si>
    <t>ประเด็นยุทธศาสตร์ 3 (มทร.ธัญบุรี) : การพัฒนาความเป็นนานาชาติ</t>
  </si>
  <si>
    <t>เป้าประสงค์ (มทร.ธัญบุรี) : 1. มหาวิทยาลัยเป็นที่ยอมรับในระดับนานาชาติ</t>
  </si>
  <si>
    <t>เป้าหมายหลักที่ 2 : เป็นที่พึ่งของสังคม ชุมชน เศรษฐกิจเมืองใหม่</t>
  </si>
  <si>
    <t>ประเด็นยุทธศาสตร์ 4 :  การพัฒนางานบริการวิชาการเพื่อตอบสนองคุณภาพชีวิตที่ยั่งยืนของชุมชน และเศรษฐกิจเมืองใหม่</t>
  </si>
  <si>
    <t>ประเด็นยุทธศาสตร์ 5 : การอนุรักษ์ สืบสาน ศิลปวัฒนธรรม ภูมิปัญญาท้องถิ่น และสิ่งแวดล้อม</t>
  </si>
  <si>
    <t>เป้าหมายหลักที่ 3 : บริหารจัดการองค์กรเพื่อการพัฒนา</t>
  </si>
  <si>
    <t>ประเด็นยุทธศาสตร์ 6 :  การพัฒนาศักยภาพองค์กรรองรับการเป็นมหาวิทยาลัย 4.0 และมหาวิทยาลัยในกำกับ</t>
  </si>
  <si>
    <t>3.11 แบบจัดทำแผน /รายงานผลการใช้จ่ายงบประมาณ ผลผลิต/โครงการ จำแนกตามงบรายจ่าย ประจำปีงบประมาณ พ.ศ. 2562</t>
  </si>
  <si>
    <t>ค่าใช้จ่ายโครงการพัฒนานวัตกรรมการสอนของอาจารย์วิชาชีพ 
(RMUTT  Smart Teacher)</t>
  </si>
  <si>
    <t>3.12 แบบจัดทำแผน/ผล การใช้จ่ายงบประมาณรายจ่ายประจำปี  จำแนกตามไตรมาส  ประจำปีงบประมาณ พ.ศ.2562</t>
  </si>
  <si>
    <t>3.13 แบบจัดทำแผน/ผล การใช้จ่ายงบประมาณเงินรายได้  จำแนกตามไตรมาส ประจำปีงบประมาณ พ.ศ.2562</t>
  </si>
  <si>
    <t>3.14 แบบจัดทำแผน/รายงานผลการจัดซื้อจัดจ้างครุภัณฑ์ ที่ดิน สิ่งก่อสร้าง ที่จัดสรรงบประมาณในงบลงทุน งบประมาณรายจ่าย  ประจำปีงบประมาณ พ.ศ. 2562</t>
  </si>
  <si>
    <t>3.15 แบบจัดทำแผน/รายงานผลการจัดซื้อจัดจ้างครุภัณฑ์ ที่ดิน สิ่งก่อสร้าง ที่จัดสรรงบประมาณในงบลงทุน งบประมาณเงินรายได้  ประจำปีงบประมาณ พ.ศ. 2562</t>
  </si>
  <si>
    <t>พันธกิจ</t>
  </si>
  <si>
    <t>ประเด็นยุทธศาสตร์</t>
  </si>
  <si>
    <t>งบประมาณรายจ่าย</t>
  </si>
  <si>
    <t>งบประมาณเงินรายได้</t>
  </si>
  <si>
    <t>รวม</t>
  </si>
  <si>
    <t>3.16 สรุปงบประมาณรายจ่าย และงบประมาณเงินรายได้ ประจำปีงบประมาณ พ.ศ. 2562 แยกตามพันธกิจ/ประเด็นยุทธศาสตร์</t>
  </si>
  <si>
    <t>ประเด็นยุทธศาสตร์ที่ 1 (คณะครุศาสตร์อุตสาหกรรม) :  การผลิตและพัฒนากำลังคนด้านครูวิชาชีพนักเทคโนโลยี และบุคลากรทางการศึกษา รองรับยุทธศาสตร์ชาติ</t>
  </si>
  <si>
    <t>ประเด็นยุทธศาสตร์ที่ 2 (คณะครุศาสตร์อุตสาหกรรม) :  การพัฒนางานวิจัย นวัตกรรม สิ่งประดิษฐ์ และงานสร้างสรรค์ เพื่อรองรับอุตสาหกรรมเป้าหมายของประเทศ</t>
  </si>
  <si>
    <t>ประเด็นยุทธศาสตร์ที่ 3 (คณะครุศาสตร์อุตสาหกรรม) :  การพัฒนาความเป็นนานาชาติ</t>
  </si>
  <si>
    <t>ประเด็นยุทธศาสตร์ที่ 4 (คณะครุศาสตร์อุตสาหกรรม) :  การพัฒนางานบริการวิชาการ เพื่อเพิ่มศักยภาพในการพัฒนาอาชีพแก่ สถานศึกษา สถานประกอบการ  ชุมชน และพื้นที่เป้าหมาย</t>
  </si>
  <si>
    <t>ประเด็นยุทธศาสตร์ที่ 5 (คณะครุศาสตร์อุตสาหกรรม) :  การอนุรักษ์ สืบสาน ศิลปวัฒนธรรม ภูมิปัญญาท้องถิ่น และสิ่งแวดล้อม</t>
  </si>
  <si>
    <t>ประเด็นยุทธศาสตร์ที่ 6 (คณะครุศาสตร์อุตสาหกรรม) :  การพัฒนาศักยภาพองค์กร รองรับการเป็นมหาวิทยาลัย 4.0 และเป็นหน่วยงานภายใต้ มหาวิทยาลัยในกำกับ</t>
  </si>
  <si>
    <t>ร้อยละของบัณฑิตในหลักสูตรที่เกี่ยวข้องกับกลุ่มอุตสาหกรรมเป้าหมายได้งานทำในกลุ่มอุตสาหกรรมเป้าหมายของประเทศ</t>
  </si>
  <si>
    <t>ร้อยละของกำลังคนที่ได้รับการพัฒนาทักษะวิชาชีพเฉพาะทาง ในกลุ่มอุตสาหกรรมเป้าหมายของประเทศ จากระบบการเรียนรู้ตลอดชีวิต</t>
  </si>
  <si>
    <t xml:space="preserve">ร้อยละของบัณฑิตที่ประกอบอาชีพอิสระหรือสร้างงานด้วยตนเอง หรือ Startup ภายใน 1 ปีหลังสำเร็จการศึกษา
</t>
  </si>
  <si>
    <t>ร้อยละของนักศึกษาที่ได้งานทำก่อนสำเร็จการศึกษา</t>
  </si>
  <si>
    <t>จำนวนหลักสูตรระดับปริญญาตรี หลักสูตรระยะสั้น ที่พัฒนาให้เป็นหลักสูตรเฉพาะทางรองรับอุตสาหกรรมเป้าหมายของประเทศหรือยุทธศาสตร์ชาติ</t>
  </si>
  <si>
    <t>หลักสูตร</t>
  </si>
  <si>
    <t>ร้อยละของนักศึกษาที่สอบผ่านสมรรถนะวิชาชีพตามหลักสูตรกำหนด</t>
  </si>
  <si>
    <t xml:space="preserve">ร้อยละของอาจารย์ที่ได้รับการพัฒนาเทคนิคการสอนหรือวิชาชีพเฉพาะทางที่เป็นภาระงานสอน </t>
  </si>
  <si>
    <t>ร้อยละของอาจารย์ที่นำนวัตกรรมการเรียนการสอน/ เทคนิคการสอน ไปใช้ในการจัดการสอน</t>
  </si>
  <si>
    <t>ทักษะทางภาษาอังกฤษ</t>
  </si>
  <si>
    <t>5.2 ร้อยละของนักศึกษาหลักสูตรอื่นมีผลการทดสอบ TOEIC ตั้งแต่ 450 คะแนน ขึ้นไป (คิดจากฐานนักศึกษาชั้นปีสุดท้าย)</t>
  </si>
  <si>
    <t>ร้อยละของนักศึกษามีศักยภาพในการใช้เทคโนโลยีสารสนเทศ ตามมาตรฐาน IC3 (คิดจากนักศึกษาที่ลงทะเบียนเรียนและสอบผ่าน Certificate)</t>
  </si>
  <si>
    <t>ร้อยละของนักศึกษาที่มีส่วนร่วมในการพัฒนาสังคม ชุมชน โดยใช้องค์ความรู้ในสาขาวิชาชีพ</t>
  </si>
  <si>
    <t>ร้อยละความพึงพอใจของสถานประกอบการ/นายจ้างในด้านคุณภาพของบัณฑิตนักปฏิบัติมืออาชีพ</t>
  </si>
  <si>
    <t>ค่าเฉลี่ยความพึงพอใจของนักศึกษาด้านสภาพแวดล้อมและบรรยากาศของการเรียนรู้ (ห้องสมุดรวม, ห้องสมุดคณะ, Work Space, Fab. Lab., Innovative Zone, ห้องเรียน, ห้องปฏิบัติการ ฯลฯ)</t>
  </si>
  <si>
    <t>จำนวนนวัตกรรมด้านวิทยาศาสตร์ และเทคโนโลยีของนักศึกษา</t>
  </si>
  <si>
    <t>จำนวนผลงานวิจัย นวัตกรรม หรืองานสร้างสรรค์ ที่ได้รับรางวัลระดับชาติหรือนานาชาติ</t>
  </si>
  <si>
    <t>จำนวนผลงานวิจัย นวัตกรรมที่นำไปใช้ประโยชน์ในอุตสาหกรรมเป้าหมาย</t>
  </si>
  <si>
    <t>จำนวนผลงานวิจัย นวัตกรรม ถูกนำไปใช้ประโยชน์ในเชิงพาณิชย์</t>
  </si>
  <si>
    <t>จำนวนผลงานวิจัยที่สามารถนำไปใช้ในการพัฒนาคุณภาพชีวิต เพิ่มคุณค่าให้กับผลผลิตของชุมชน</t>
  </si>
  <si>
    <t>ร้อยละผลงานวิจัยที่ตีพิมพ์ในวารสารวิชาการ หรืองานสร้างสรรค์ที่เผยแพร่ในระดับชาติหรือนานาชาติ ต่ออาจารย์ประจำ</t>
  </si>
  <si>
    <t>ร้อยละผลงานวิจัยที่ตีพิมพ์ในกลุ่มวารสาร วิชาการระดับนานาชาติที่จัดกลุ่มเป็นวารสารที่มีผลกระทบสูง (Q3-Q4) ต่อผลงานที่ตีพิมพ์ในวารสารวิชาการระดับนานาชาติ</t>
  </si>
  <si>
    <t>จำนวนผลงานวิจัย สิ่งประดิษฐ์ นวัตกรรมหรือ งานสร้างสรรค์ ที่ได้รับเลขที่คำขอ/เลขที่สิทธิบัตร หรือ อนุสิทธิบัตร</t>
  </si>
  <si>
    <t>จำนวนผลงานวิจัย สิ่งประดิษฐ์ นวัตกรรม หรืองานสร้างสรรค์ ที่ทำให้กับหน่วยงานภายนอก (ภาครัฐ/ภาคเอกชน/ภาคอุตสาหกรรม / ชุมชน/ITAP/Talent Mobility)</t>
  </si>
  <si>
    <t>จำนวนเงินสนับสนุนงานวิจัยสิ่งประดิษฐ์ นวัตกรรม หรืองานสร้างสรรค์ จากหน่วยงานภายนอก หรือรายรับจากการจัดการทรัพย์สินทางปัญญา</t>
  </si>
  <si>
    <t>ล้านบาท</t>
  </si>
  <si>
    <t>ร้อยละ บัณฑิตระดับปริญญาตรีศึกษาต่อ หรือมีงานทำในต่างประเทศหรือทำงานในองค์กร/สถานประกอบการข้ามชาติหรือนานาชาติในประเทศ</t>
  </si>
  <si>
    <t>ร้อยละบุคลากรมีศักยภาพและดำเนินกิจกรรมที่ส่งเสริมความเป็นนานาชาติ</t>
  </si>
  <si>
    <t>จำนวนกิจกรรมการจัดประชุมวิชาการระดับชาติและนานาชาติที่ มทร.ธัญบุรี เป็นเจ้าภาพ  เจ้าภาพร่วม หรือเป็นคณะกรรมการดำเนินการ</t>
  </si>
  <si>
    <t>กิจกรรม</t>
  </si>
  <si>
    <t>ร้อยละของ Active MOU / MOA กับหน่วยงานความร่วมมือที่เป็นเครือข่ายในระดับนานาชาติ</t>
  </si>
  <si>
    <t>จำนวนนักศึกษาที่มีประสบการณ์ทางวิชาการ/วิชาชีพในต่างประเทศ</t>
  </si>
  <si>
    <t>จำนวนบุคลากรสายสนับสนุนที่ได้รับการพัฒนาความรู้ทักษะ ทางภาษาต่างประเทศ / ความเป็นนานาชาติ / สมรรถนะสากล</t>
  </si>
  <si>
    <t>จำนวนงานวิจัย สิ่งประดิษฐ์ นวัตกรรมหรืองานสร้างสรรค์ ที่นำไปใช้ประโยชน์ในการพัฒนาชุมชนเป้าหมายเพื่อให้มีความเข้มแข็งและยังยืน</t>
  </si>
  <si>
    <t xml:space="preserve">จำนวนชุมชนต้นแบบที่ได้รับการบริการวิชาการจากมหาวิทยาลัย </t>
  </si>
  <si>
    <t>ชุมชน</t>
  </si>
  <si>
    <t>จำนวนบุคลากรในภาครัฐ ภาคอุตสาหกรรมการผลิต อุตสาหกรรมบริการ  หรือวิชาชีพอื่นๆ ได้รับการพัฒนาทักษะ หรือเพิ่มองค์ความรู้และเทคโนโลยีใหม่</t>
  </si>
  <si>
    <t>จำนวนโครงการอันเนื่องมาจากพระราชดำริฯ หรือน้อมนำศาสตร์พระราชาสู่การพัฒนาที่ดำเนินการร่วมกับชุมชน</t>
  </si>
  <si>
    <t>จำนวนเครือข่ายความร่วมมือกับหน่วยงานภายนอกในการพัฒนาชุมชนหรือองค์กรเป้าหมาย</t>
  </si>
  <si>
    <t>หน่วยงาน</t>
  </si>
  <si>
    <t>ร้อยละของผู้ผ่านการอบรม/พัฒนาทักษะอาชีพระยะสั้นสามารถนำความรู้ไปใช้ในการประกอบอาชีพหรือพัฒนางานได้หรือนำไปใช้ประโยชน์ได้</t>
  </si>
  <si>
    <t>ร้อยละโครงการบริการวิชาการที่นำไปใช้บูรณาการเพื่อพัฒนาการเรียนการสอน การวิจัย ทำนุบำรุงศาสนา ศิลปะ วัฒนธรรม หรือสิ่งแวดล้อม</t>
  </si>
  <si>
    <t>ร้อยละความพึงพอใจของชุมชนเป้าหมายต่อการบริการวิชาการของมหาวิทยาลัย</t>
  </si>
  <si>
    <t>จำนวนเทคโนโลยี หรือนวัตกรรม หรือองค์ความรู้ของศูนย์ COE ที่นำไปใช้บริการทางวิชาการให้กับหน่วยงานภาครัฐ ภาคเอกชน และชุมชน (เป้าหมายแต่ละศูนย์ COE)</t>
  </si>
  <si>
    <t>เรื่อง</t>
  </si>
  <si>
    <t>รายได้ที่ได้รับจากงานบริการวิชาการที่ให้บริการแก่หน่วยงานภายนอก</t>
  </si>
  <si>
    <t>องค์ความรู้เกี่ยวกับศิลปวัฒนธรรมไทย ภูมิปัญญาท้องถิ่น หรือสิ่งแวดล้อม ที่นำไปถ่ายทอด หรือสามารถสร้างคุณค่า ต่อสังคม ชุมชน</t>
  </si>
  <si>
    <t>ร้อยละของบุคลากรและนักศึกษาที่เข้าร่วมโครงการมีความรู้ หรือเกิดแรงบันดาลใจที่จะสืบสาน/อนุรักษ์ให้วิถีชีวิตแบบไทยดำรงอยู่ต่อไป</t>
  </si>
  <si>
    <t>จำนวนแหล่งเรียนรู้ด้านศิลปวัฒนธรรมหรือภูมิปัญญาท้องถิ่นของชุมชน</t>
  </si>
  <si>
    <t>แหล่ง</t>
  </si>
  <si>
    <t>ร้อยละโครงการด้านศิลปวัฒนธรรมที่บูรณาการเข้ากับพันธกิจอื่นของมหาวิทยาลัยอย่างน้อย 1 ด้าน</t>
  </si>
  <si>
    <t xml:space="preserve">จำนวนเครือข่ายความร่วมมือด้านทำนุบำรุงศิลปวัฒนธรรม </t>
  </si>
  <si>
    <t>เครือข่าย</t>
  </si>
  <si>
    <t>จำนวนโครงการที่ก่อให้เกิดมูลค่าเพิ่มทางด้านศิลปวัฒนธรรม หรือภูมิปัญญาท้องถิ่น</t>
  </si>
  <si>
    <t>จำนวนเทคโนโลยี นวัตกรรมด้านการบริหารจัดการที่ใช้สนับสนุนการดำเนินงานของมหาวิทยาลัยให้มีประสิทธิภาพ และประสิทธิผลมากขึ้น</t>
  </si>
  <si>
    <t>ร้อยละบุคลากรสายสนับสนุนได้รับการพัฒนาสมรรถนะตามแผนพัฒนารายบุคคล (IDP)</t>
  </si>
  <si>
    <r>
      <t>ร้อยละของบุคลากรสายวิชาการที่</t>
    </r>
    <r>
      <rPr>
        <b/>
        <u val="single"/>
        <sz val="16"/>
        <rFont val="TH SarabunPSK"/>
        <family val="2"/>
      </rPr>
      <t>ยื่นขอ</t>
    </r>
    <r>
      <rPr>
        <sz val="16"/>
        <rFont val="TH SarabunPSK"/>
        <family val="2"/>
      </rPr>
      <t>ตำแหน่งทางวิชาการต่อผู้ที่มีคุณสมบัติครบที่จะขอตำแหน่งทางวิชาการ</t>
    </r>
  </si>
  <si>
    <t>1.1 ผู้ช่วยศาสตราจารย์</t>
  </si>
  <si>
    <t>1.2 รองศาสตราจารย์</t>
  </si>
  <si>
    <t>1.3 ศาสตราจารย์</t>
  </si>
  <si>
    <t>ผู้บริหารระดับต้น ระดับกลาง ระดับสูง ได้รับการพัฒนาทักษะในหลักสูตรเชิงบริหารจัดการ อย่างน้อยคนละ 1 ครั้งต่อปี</t>
  </si>
  <si>
    <t>จำนวนหน่วยพลังงานไฟฟ้าในอาคาร/พื้นที่เป้าหมาย ที่ประหยัดได้</t>
  </si>
  <si>
    <t>ความสำเร็จของการจัดทำแผนแม่บทเข้าสู่ Green University</t>
  </si>
  <si>
    <t>ระดับ</t>
  </si>
  <si>
    <t>ร้อยละการเบิกจ่ายเงินตามแผนการใช้จ่ายเงินงบประมาณ</t>
  </si>
  <si>
    <t>1.รองคณบดีฝ่ายวิชาการและวิจัย
2.รองคณบดีฝ่ายพัฒนานักศึกษา</t>
  </si>
  <si>
    <t>1.ฝ่ายวิชาการ
2.ภาควิชา
3.ประธานหลักสูตร
4.ฝ่ายพัฒนานักศึกษา</t>
  </si>
  <si>
    <t>1.รองคณบดีฝ่ายวิชาการและวิจัย</t>
  </si>
  <si>
    <t>1.ฝ่ายวิชาการ
2.ภาควิชา
3.ประธานหลักสูตร</t>
  </si>
  <si>
    <t>1.รองคณบดีฝ่ายพัฒนานักศึกษา</t>
  </si>
  <si>
    <t>1.ฝ่ายพัฒนานักศึกษา</t>
  </si>
  <si>
    <t>1.ฝ่ายวิชาการและวิจัย
2.งานพัฒนาหลักสูตร</t>
  </si>
  <si>
    <t>1.รองคณบดีฝ่ายวิชาการ</t>
  </si>
  <si>
    <t>1.งานพัฒนาหลักสูตร</t>
  </si>
  <si>
    <t>1. ฝ่ายวิชาการและวิจัย
2. ฝ่ายพัฒนานักศึกษา</t>
  </si>
  <si>
    <t>1.รองคณบดีฝ่ายวิชาการ
2.รองคณบดีฝ่ายพัฒนานักศึกษา</t>
  </si>
  <si>
    <t>1.ฝ่ายวิชาการและวิจัย
2.ฝ่ายพัฒนานักศึกษา</t>
  </si>
  <si>
    <t>1.ฝ่ายวิชาการและวิจัย
2.งานวิเทศสัมพันธ์</t>
  </si>
  <si>
    <t>1.ฝ่ายวิชาการและวิจัย
2.งานห้องสมุด</t>
  </si>
  <si>
    <t xml:space="preserve">เป้าประสงค์ (คณะครุศาสตร์อุตสาหกรรม) : 1. คุณภาพผลงานวิจัย นวัตกรรม และงานสร้างสรรค์ เป็นที่ยอมรับทั้งในระดับชาติและนานาชาติ
                                                 2. มีผลงานวิจัย และนวัตกรรม ในอุตสาหกรรมเป้าหมายตามยุทธศาสตร์ประเทศและนโยบายของรัฐบาล
                                                 3. มีงานวิจัยและนวัตกรรมที่เหมาะสม สามารถนำไปใช้ในการพัฒนาคุณภาพชีวิต และมูลค่า/คุณค่าเพิ่ม                          </t>
  </si>
  <si>
    <t>1.งานวิจัยและเผยแพร่</t>
  </si>
  <si>
    <t xml:space="preserve">เป้าประสงค์ (คณะครุศาสตร์อุตสาหกรรม) : 1. บุคลากร และนักศึกษามีศักยภาพ และเป็นที่ยอมรับในระดับนานาชาติ                                    </t>
  </si>
  <si>
    <t>1.งานวิเทศสัมพันธ์</t>
  </si>
  <si>
    <t>เป้าประสงค์  (มทร.ธัญบุรี) :  1. งานบริการวิชาการสามารถขับเคลื่อนและตอบสนองต่อการพัฒนาคุณภาพชีวิตตามความต้องการของสังคมอย่างมีส่วนร่วม
                                  2. มหาวิทยาลัยเทคโนโลยีราชมงคลธัญบุรี เป็นต้นแบบของการพัฒนาชุมชนและสังคมอย่างยั่งยืน
                                  3. ยกระดับฝีมือแรงงานเพื่อเพิ่มผลิตภาพให้กับประเทศ</t>
  </si>
  <si>
    <t>เป้าประสงค์ (คณะครุศาสตร์อุตสาหกรรม) : 1. งานบริการวิชาการสามารถตอบสนองต่อการพัฒนาคุณภาพชีวิต ตามความต้องการของสถานศึกษา สถานประกอบการ ชุมชน และสังคม
                                                     อย่างมีส่วนร่วม
                                                 2. ยกระดับฝีมือแรงงาน และเพิ่มศักยภาพการพัฒนาสถานศึกษา สถานประกอบการ ชุมชน พื้นที่เป้าหมาย</t>
  </si>
  <si>
    <t>1.งานบริการวิชาการ</t>
  </si>
  <si>
    <t>เป้าประสงค์  (มทร.ธัญบุรี) :  1. มหาวิทยาลัยมีบทบาทในการเพิ่มคุณค่าเป็นการอนุรักษ์ ทำนุบำรุง สืบสาน ศิลปวัฒนธรรม ภูมิปัญญาท้องถิ่น และสิ่งแวดล้อม
                                  2. บุคลากรและนักศึกษา ตระหนักถึงความสำคัญ และ เกิดความภาคภูมิใจในวัฒนธรรมไทย
                                  3. สร้างชุมชนต้นแบบให้เป็นแหล่งเรียนรู้ด้านศิลปวัฒนธรรมและภูมิปัญญาท้องถิ่น</t>
  </si>
  <si>
    <t xml:space="preserve">เป้าประสงค์ (คณะครุศาสตร์อุตสาหกรรม) : 1. คณะมีบทบาทในการส่งเสริมการบูรณาการในด้านการอนุรักษ์ สืบสาน ศิลปวัฒนธรรม ภูมิปัญญาท้องถิ่น และสิ่งแวดล้อมอย่างมีส่วนร่วม
                                                 2. บุคลากรและนักศึกษา ตระหนักถึงความสำคัญ และเกิดความภาคภูมิใจในวัฒนธรรมไทย
                                                 3. สร้างชุมชนต้นแบบให้เป็นแหล่งเรียนรู้ด้านศิลปวัฒนธรรม และภูมิปัญญาท้องถิ่น                          </t>
  </si>
  <si>
    <t>1.งานศิลปวัฒนธรรม</t>
  </si>
  <si>
    <t>เป้าประสงค์  :  1. เป็นองค์ที่มีสมรรถนะสูง และใช้นวัตกรรมในการบริหารจัดการ
                  2. มีเสถียรภาพด้านการเงินการคลังที่เพียงพอต่อการดำเนินงานและการพัฒนาในอนาคต
                  3. มีความพร้อมด้านทรัพยากรบุคคลที่เหมาะสมต่อการดำเนินงานทั้งในเชิงปริมาณและคุณภาพ</t>
  </si>
  <si>
    <t xml:space="preserve">เป้าประสงค์ (คณะครุศาสตร์อุตสาหกรรม) : 1. เป็นองค์กรที่มีสมรรถนะสูงโดยใช้เทคโนโลยีในการบริหารจัดการ
                                                 2. มีเสถียรภาพ และความคล่องตัวทางการเงิน ในการดำเนินงานและการพัฒนาในอนาคต
                                                 3. มีความพร้อมด้านทุนมนุษย์ (Human Capital) ที่เหมาะสมด้านการดำเนินงานของคณะ                         </t>
  </si>
  <si>
    <t>1.รองคณบดีฝ่ายวิชาการละวิจัย
2.รองคณบดีฝ่ายบริหารและวางแผน</t>
  </si>
  <si>
    <t>1.งานเทคโนโลยีสารสนเทศ
2.งานประชาสัมพันธ์</t>
  </si>
  <si>
    <t>1.รองคณบดีฝ่ายบริหาร</t>
  </si>
  <si>
    <t>1.งานบุคลากร</t>
  </si>
  <si>
    <t>3.1 จำนวนหน่วยพลังงานไฟฟ้าในอาคาร/พื้นที่เป้าหมาย ที่ประหยัดได้ อาคารเฟส 1  (ร้อยละ 20)</t>
  </si>
  <si>
    <t>3.2 จำนวนหน่วยพลังงานไฟฟ้าในอาคาร/พื้นที่เป้าหมาย ที่ประหยัดได้ อาคารเฟส 4  (ร้อยละ 5)</t>
  </si>
  <si>
    <t>ลดลง
10.32</t>
  </si>
  <si>
    <t>เพิ่มขึ้น
4.50</t>
  </si>
  <si>
    <t>1.งานอาคารสถานที่</t>
  </si>
  <si>
    <t xml:space="preserve">4.2 ระดับความสำเร็จของการจัดทำการประเมินการพัฒนาและปรับปรุงสภาพแวดล้อมให้เข้าสู่ Green University
</t>
  </si>
  <si>
    <t>1.งานบัญชี</t>
  </si>
  <si>
    <t>438</t>
  </si>
  <si>
    <t>765</t>
  </si>
  <si>
    <t>773</t>
  </si>
  <si>
    <t>2</t>
  </si>
  <si>
    <t>10</t>
  </si>
  <si>
    <t>7</t>
  </si>
  <si>
    <t>3</t>
  </si>
  <si>
    <t>1</t>
  </si>
  <si>
    <t>1. เครื่องทดสอบไฟฟ้า</t>
  </si>
  <si>
    <t>เครื่อง</t>
  </si>
  <si>
    <t>1. ครุภัณฑ์ห้องฝึกปฏิบัติการทักษะการใช้คอมพิวเตอร์ และเทคโนโลยีสารสนเทศ</t>
  </si>
  <si>
    <t>ชุด</t>
  </si>
  <si>
    <t>3. ครุภัณฑ์ชุดเครื่องหาพิกัดด้วยสัญญาณดาวเทียม GNSS ระบบ RTK Network</t>
  </si>
  <si>
    <t>2.  ชุดฝึกไมสเตอร์เมคคาทรอนิกส์</t>
  </si>
  <si>
    <t>1. ชุดทดลองควบคุมอัตโนมัติ</t>
  </si>
  <si>
    <t>2. ชุดปฏิบัติการผลิตสื่อดิจิทัล</t>
  </si>
  <si>
    <t>3. ชุดปฏิบัติการเทคโนโลยีการสื่อสารข้อมูลดิจิทัล</t>
  </si>
  <si>
    <t>4.  เครื่องกักเก็บฟื้นฟูสภาพทำสูญญากาศ และเติมน้ำยาแอร์ R-134a</t>
  </si>
  <si>
    <t>5.  เครื่องทดสอบความหยาบผิว Surface Roughness Tester</t>
  </si>
  <si>
    <t>6.  แหวนปรับตั้งวัดละเอียดสำหรับเกจวัดรูใน</t>
  </si>
  <si>
    <t>7.  ชุดฝึกปฏิบัติงานเชื่อมศูนย์เทคโนโลยีการเชื่อม</t>
  </si>
  <si>
    <t>8.  ชุดเครื่องเสียงห้องประชุมคณะครุศาสตร์อุตสาหกรรม</t>
  </si>
  <si>
    <t>9.  ครุภัณฑ์สำหรับรองรับการบริหารจัดการ</t>
  </si>
  <si>
    <t>ตัว</t>
  </si>
  <si>
    <t>10. ครุภัณฑ์รองรับการบริหารจัดการฝ่ายวิชาการปละวิจัย</t>
  </si>
  <si>
    <t>11.  เครื่องพิมพ์ดีดไฟฟ้า</t>
  </si>
  <si>
    <t>12.  ชุดบันทึกข้อมูลกิจกรรมนักศึกษา</t>
  </si>
  <si>
    <t>13.  ครุภัณฑ์รองรับการบริหารจัดการงานอาคาร</t>
  </si>
  <si>
    <t>14.  ตู้น้ำดื่มทำน้ำเย็นแบบ 4 ก๊อก พร้อมเครื่องกรองน้ำในตัว</t>
  </si>
  <si>
    <t>ตู้</t>
  </si>
  <si>
    <t>1. ผลิตบัณฑิตที่มีคุณภาพ ตามคุณลักษณะที่พึงประสงค์ และเป็นผู้นำทางวิชาชีพครู นักเทคโนโลยี และนวัตกรรม</t>
  </si>
  <si>
    <t>1. การผลิตและพัฒนากำลังคนด้านครูวิชาชีพนักเทคโนโลยี และบุคลากรทางการศึกษา รองรับยุทธศาสตร์ชาติ</t>
  </si>
  <si>
    <t>2. การพัฒนางานวิจัย นวัตกรรม สิ่งประดิษฐ์ และงานสร้างสรรค์ เพื่อรองรับอุตสาหกรรมเป้าหมายของประเทศ</t>
  </si>
  <si>
    <t>3. การพัฒนาความเป็นนานาชาติ</t>
  </si>
  <si>
    <t>4. การพัฒนางานบริการวิชาการ เพื่อเพิ่มศักยภาพในการพัฒนาอาชีพแก่ สถานศึกษา สถานประกอบการ  ชุมชน และพื้นที่เป้าหมาย</t>
  </si>
  <si>
    <t>5. การอนุรักษ์ สืบสาน ศิลปวัฒนธรรม ภูมิปัญญาท้องถิ่น และสิ่งแวดล้อม</t>
  </si>
  <si>
    <t>6. การพัฒนาศักยภาพองค์กร รองรับการเป็นมหาวิทยาลัย 4.0 และเป็นหน่วยงานภายใต้ มหาวิทยาลัยในกำกับ</t>
  </si>
  <si>
    <t>2. สร้างสรรค์งานวิจัย นวัตกรรม และเทคโนโลยี เพื่อพัฒนาวิชาการ วิชาชีพ และนำไปใช้ประโยชน์แก่ชุมชน และสังคม</t>
  </si>
  <si>
    <t xml:space="preserve">3. ให้บริการวิชาการนวัตกรรมทางการศึกษา และเทคโนโลยีเชิงสร้างสรรค์แก่สถานศึกษา สถานประกอบการ  ชุมชน เพื่อพัฒนาคุณภาพชีวิตที่ดี </t>
  </si>
  <si>
    <t>4. ส่งเสริมการทำนุบำรุงศาสนา ศิลปวัฒนธรรม และอนุรักษ์สิ่งแวดล้อม</t>
  </si>
  <si>
    <t>5.  พัฒนาระบบการบริหารทรัพยากรบุคคล ให้เกิดความรัก ความผูกพันองค์กร
6.  จัดระบบบริหารจัดการองค์กรที่มีประสิทธิภาพ เพื่อเอื้อต่อนโยบายของมหาวิทยาลัย และพึ่งพาตนเองได้อย่างยั่งยืน</t>
  </si>
  <si>
    <t xml:space="preserve">7. แบบจัดทำแผนปฏิบัติงานและแผนการใช้จ่ายงบประมาณของโครงการ งบประมาณรายจ่าย ประจำปีงบประมาณ พ.ศ. 2562 </t>
  </si>
  <si>
    <t>แบบ BP.07</t>
  </si>
  <si>
    <t>ที่</t>
  </si>
  <si>
    <t>ยุทธศาสตร์
(ระบุ 1-6)</t>
  </si>
  <si>
    <t>แผนการใช้จ่ายงบประมาณโครงการ (บาท)</t>
  </si>
  <si>
    <t>แผนการจัดโครงการ</t>
  </si>
  <si>
    <t>ผู้รับผิดชอบ
โครงการ</t>
  </si>
  <si>
    <t>รวมไตรมาส 1-4</t>
  </si>
  <si>
    <t>(ไม่เกิน 30 มิย. 62</t>
  </si>
  <si>
    <t>วันเริ่มต้น</t>
  </si>
  <si>
    <t>วีนสิ้นสุด</t>
  </si>
  <si>
    <t>โครงการพัฒนากระบวนการเรียนการสอน หลักสูตรครุศาสตร์อุตสาหกรรมบัณฑิตด้วยมาตรฐาน RMUTs Meister</t>
  </si>
  <si>
    <t>ภาควิชาครุศาสตร์อุตสาหกรรม</t>
  </si>
  <si>
    <t>โครงการประชุมเชิงปฏิบัติการ "ผลิตผลงานวิจัยเชิงรุกเพื่อการพัฒนาคุณภาพงานวิจัย"</t>
  </si>
  <si>
    <t>น.ส.กษินา จีนศรี</t>
  </si>
  <si>
    <t>โครงการพัฒนาศักยภาพบุคลากรคณะครุศาสตร์อุตสาหกรรม</t>
  </si>
  <si>
    <t>นางวาริน สมฤทธิ์</t>
  </si>
  <si>
    <t>โครงการสัมมนาพัฒนาแผนปฏิบัติราชการประจำปีคณะครุศาสตร์อุตสาหกรรม</t>
  </si>
  <si>
    <t>นางพลาพร สุขเมือง</t>
  </si>
  <si>
    <t>โครงการการทบทวนระบบและกลไกการประกันคุณภาพการศึกษาภายในและจัดทำแผนพัฒนาคุณภาพการศึกษาของคณะครุศาสตร์อุตสาหกรรม</t>
  </si>
  <si>
    <t>นางอุไร  จุ้ยกำจร</t>
  </si>
  <si>
    <t>โครงการกิจกรรมสร้างจิตสำนึกในการอนุรักษ์พันธ์ข้าวจังหวัดปทุมธานี สู่การสร้างอาชีพอย่างยั่งยืน</t>
  </si>
  <si>
    <t>ดร.ทศพร  แสงสว่าง</t>
  </si>
  <si>
    <t>โครงการกิจกรรมสร้างจิตสำนึกในการอนุรักษ์พันธุ์บัวไทย</t>
  </si>
  <si>
    <t>ค่าใช้จ่ายโครงการพัฒนานวัตกรรมการสอนของอาจารย์วิชาชีพ (RMUTT  Smart Teacher)</t>
  </si>
  <si>
    <t>โครงการอบรมเชิงปฏิบัติการเพื่อพัฒนาสมรรถนะครูมืออาชีพ(Train the Trainer)</t>
  </si>
  <si>
    <t>ดร.ณัฐพงษ์ โตมั่น</t>
  </si>
  <si>
    <t>โครงการยกระดับศักยภาพครูผู้สอนวิชาชีพช่างอุตสาหกรรมในหลักสูตรครุศาสตร์อุตสาหกรรมบัณฑิต ด้วยมาตรฐาน Thai Meister</t>
  </si>
  <si>
    <t>โครงการฝึกอบรมเชิงปฏิบัติการพัฒนาครูอาชีวะในประชาคมอาเซียน ด้านการจัดการเรียนการสอนฐานสมรรถนะ</t>
  </si>
  <si>
    <t>โครงการอบรมให้ความรู้ศิษย์เก่าด้านวินัยและจรรยาบรรณตามมาตรฐานวิชาชีพครู</t>
  </si>
  <si>
    <t>ดร.เยาวลักษณ์ พิพัฒน์จำเริญกุล</t>
  </si>
  <si>
    <t>ผศ.สุเมธ พลับพลา</t>
  </si>
  <si>
    <t>โครงการฝึกอบรมและสาธิตการผลิตน้ำมันไบโอดีเซลจากน้ำมันพืชใช้แล้ว</t>
  </si>
  <si>
    <t>โครงการพัฒนาศักยภาพและสมรรถนะศิษย์เก่าด้านวิชาชีพ</t>
  </si>
  <si>
    <t>โครงการถ่ายทอดเทคโนโลยีการทำแบบฝึกและสร้างหนังสือเพื่อเผยแพร่พระพุทธศาสนา วัดปัญญานันทาราม (วัดปัญญา)</t>
  </si>
  <si>
    <t>อ.สิริลักษณ์
อึ้งเจริญสุกานต์</t>
  </si>
  <si>
    <t>โครงการการถ่ายทอดความรู้ระบบไฟฟ้าเบื้องต้น (วัดปัญญา)</t>
  </si>
  <si>
    <t>นายนิกร  แสงงาม</t>
  </si>
  <si>
    <t>โครงการถ่ายทอดการทำโรงเรือนสำหรับการปลูกผัก (บึงกาสาม)</t>
  </si>
  <si>
    <t>ผศ.ชัยรัตน์ หงษ์ทอง</t>
  </si>
  <si>
    <t>โครงการถ่ายทอดการติดตั้งบ่อก๊าซชีวภาพขนาดเล็ก (บึงบา)</t>
  </si>
  <si>
    <t>ผลผลิต /โครงการ  : โครงการพัฒนาและผลิตกำลังคนของประเทศเพื่อรองรับนโยบายThailand 4.0</t>
  </si>
  <si>
    <t>ผศ.ดร.ทรงธรรม 
ดีวานิชกุล</t>
  </si>
  <si>
    <t>8.  แบบจัดทำแผนปฏิบัติงานและแผนการใช้จ่ายงบประมาณของโครงการ งบประมาณเงินรายได้   ประจำปีงบประมาณ พ.ศ.2562</t>
  </si>
  <si>
    <t>แบบ BP.08</t>
  </si>
  <si>
    <t>ผู้รับผิดชอบโครงการ</t>
  </si>
  <si>
    <t>โครงการพัฒนาหลักสูตรศึกษาศาสตรบัณฑิต สาขาวิชาเทคโนโลยีดิจิทัลและนวัตกรรมการเรียนรู้ พ.ศ.2562</t>
  </si>
  <si>
    <t>ดร.วิเชษฐ์   พลายมาศ</t>
  </si>
  <si>
    <t>โครงการพัฒนาหลักสูตรบูรณาการที่ตอบสนองต่ออุตสาหกรรมเป้าหมายของประเทศ</t>
  </si>
  <si>
    <t>ดร.ณัฐพงษ์    โตมั่น</t>
  </si>
  <si>
    <t>โครงการแข่งขันกีฬาบัวน้ำเงินเกมส์</t>
  </si>
  <si>
    <t>อ.เกียรติศักดิ์    สมฤทธิ์</t>
  </si>
  <si>
    <t>โครงการแข่งขันกีฬาสี่เทียนเกมส์ ครั้งที่ 28</t>
  </si>
  <si>
    <t>อ.เกียรติศักดิ์ สมฤทธิ์</t>
  </si>
  <si>
    <t>โครงการแข่งขันวิชาการ "RMUTT Teaching Academy 2019"</t>
  </si>
  <si>
    <t>ผศ.ดร.ปกรณ์เกียรติ์ เศวตเมธิกุล</t>
  </si>
  <si>
    <t>โครงการอบรมการประหยัดพลังงานในคณะครุศาสตร์อุตสาหกรรม</t>
  </si>
  <si>
    <t>ผศ.สุเมศ    เทศกุล</t>
  </si>
  <si>
    <t>โครงการโครงการพัฒนาระบบกลไกการบริหารงานเพื่อการบูรณาการกับพันธกิจหลักของคณะครุศาสตร์อุตสาหกรรม</t>
  </si>
  <si>
    <t>โครงการพัฒนาคุณลักษณะความเป็นครู (คุณธรรม จริยธรรม)</t>
  </si>
  <si>
    <t>ป.บัณฑิต</t>
  </si>
  <si>
    <t>โครงการการเตรียมความพร้อมในการตรวจประเมินคุณภาพการศึกษาภายในหลักสูตรประกาศนียบัตรบัณฑิต สาขาวิชาชีพครู</t>
  </si>
  <si>
    <t>โครงการอบรมการใช้โปรแกรม Revit 2018 เพื่อการออกแบบ</t>
  </si>
  <si>
    <t>อ.จตุรวิธ ศิริมหา</t>
  </si>
  <si>
    <t>โครงการพัฒนาศูนย์การเรียนรู้ศิลปวัฒนธรรมและภูมิปัญญา ชุมชนวัดปัญญานันทาราท จังหวัดปทุมธานี</t>
  </si>
  <si>
    <t>โครงการสัมมนาแนวทางพัฒนาคุณภาพข้อเสนองานวิจัยเพื่อตอบโจทย์นโยบายชาติ และงานวิจัยเพื่อการต่อยอดเชิงพาณิชย์</t>
  </si>
  <si>
    <t>น.ส.กษินา  จีนศรี</t>
  </si>
  <si>
    <t xml:space="preserve">เป้าประสงค์ (คณะครุสาสตร์อุตสาหกรรม) : 
                                 1. บัณฑิตมีความรู้ มีทักษะ มีสมรรถนะตามมาตรฐานวิชาชีพ สอดคล้องกับความต้องการของผู้ใช้บัณฑิต และความต้องการกำลังคนตามยุทธศาสตร์ชาติ
                                 2. กำลังคนมีทักษะ ความรู้ ความสามารถ และสมรรถนะตามมาตรฐานวิชาชีพ และพัฒนาคุณภาพชีวิตได้ตามศักยภาพ
                                 3. ผลิตบัณฑิตให้เป็นผู้ประกอบการรองรับยุทธศาสตร์ชาติ                        </t>
  </si>
  <si>
    <t>เป้าประสงค์ (มทร.ธัญบุรี ) :  1. บัณฑิตมีความรู้ มีทักษะ มีสมรรถนะตามมาตรฐานวิชาชีพ สอดคล้องกับความต้องการของผู้ใช้บัณฑิตและความต้องการกำลังคนตามยุทธศาสตร์ชาติ
                                  2. กำลังคนมีทักษะความรู้ความสามารถและสมรรถนะตามมาตรฐานวิชาชีพและพัฒนาคุณภาพชีวิตได้ตามศักยภาพ
                                  3. ผลิตบัณฑิตให้เป็นผู้ประกอบการรองรับยุทธศาสตร์ชาติ</t>
  </si>
  <si>
    <t>ค่าใช้จ่ายโครงการบริการวิชาการ พัฒนาชุมชน</t>
  </si>
  <si>
    <t>โครงการพัฒนาหลักสูตรครูวิชาชีพ เพื่อตอบสนองนโยบายสำนักงานคณะกรรมการการอุดมศึกษา (สกอ.)</t>
  </si>
  <si>
    <t>โครงการสัมมนาเชิงปฏิบัติการเพื่อยกระดับครูอาชีวศึกษาในภูมิภาคเอเซียตะวันออกเฉียงใต้ (RAVTE)</t>
  </si>
  <si>
    <t>น.ส.กชพร  เมฆานิมิตดี</t>
  </si>
  <si>
    <t>โครงการฝึกอบรมเชิงปฏิบัติการช่างติดตั้งไฟฟ้าในอาคารตามมาตรฐาน กพร.</t>
  </si>
  <si>
    <t>ผศ.สุเมธ เทศกุล</t>
  </si>
  <si>
    <t>โครงการฝึกอบรมเชิงปฏิบัติการ การพัฒนานวัตกรรมด้วย Design Thinking</t>
  </si>
  <si>
    <t>อ.เกียรติศักดิ์  สมฤทธิ์</t>
  </si>
  <si>
    <t>โครงการอบรมเชิงปฏิบัติการ เรื่อง "การสอนแบบ Project Based Learning และ Active Learning" เพื่อพัฒนาครู สำหรับการเรียนการสอนยุค 4.0</t>
  </si>
  <si>
    <t>ดร.ธัญญาภรณ์  บุญยัง</t>
  </si>
  <si>
    <t>โครงการพัฒนาโรงเรียนเครือข่าย เรื่อง การพัฒนาสมรรถนะด้านการสร้างเครื่องมือวัดผล และแผนการจัดการเรียนรู้ในศตวรรษที่ 21</t>
  </si>
  <si>
    <t>ผศ.ดร.ประนอม พันธ์ไสว</t>
  </si>
  <si>
    <t>โครงการพัฒนาโรงเรียนเครือข่าย เรื่อง ลดเวลาเรียน เพิ่มเวลารู้ เพื่อพัฒนาทักษะ 4H ด้วยนวัตกรรมการเรียนรู้</t>
  </si>
  <si>
    <t>ดร.กัลยานี  เจริญช่าง นุชมี</t>
  </si>
  <si>
    <t>โครงการบริการวิชาการเพื่อการพัฒนาเครือข่าย และยกระดับศักยภาพครูอาชีวศึกษาด้านอุตสาหกรรม 4.0</t>
  </si>
  <si>
    <t>ดร.บัญชา  แสนโสดา</t>
  </si>
  <si>
    <t>โครงการบริการวิชาการเพื่อการพัฒนาเครือข่าย และยกระดับศักยภาพครูอาชีวศึกษาเพื่อการเข้าสู่ตำแหน่งทางวิชาการ</t>
  </si>
  <si>
    <t>อ.บรรเลง  สระมูล</t>
  </si>
  <si>
    <t>โครงการการฝึกอบรมเชิงปฏิบัติการ การเขียนโปรแกรมควบคุมหุ่นยนต์</t>
  </si>
  <si>
    <t>ผศ.ดร.สิริพร  อั้งโสภา</t>
  </si>
  <si>
    <t>โครงการถ่ายทอดความรู้ให้กับครูอาจารย์เครือข่ายความร่วมมือ เรื่อง การประยุกต์ใช้ระบบสมองกลขนาดเล็กเพื่อพัฒนาสิ่งประดิษฐ์</t>
  </si>
  <si>
    <t>อ.กิตติ  จุ้ยกำจร</t>
  </si>
  <si>
    <t>โครงการการพัฒนาเครือข่ายต้นแบบการจัดการเรียนรู้แบบ Learn How to Learn กรณีศึกษาโรงเรียนบางชวดอนุสร ในเครือข่ายพื้นที่ Area Based มหาวิทยาลัยเทคโนโลยีราชมงคลธัญบุรี</t>
  </si>
  <si>
    <t>อ.ปิยนันท์  ปานนิ่ม</t>
  </si>
  <si>
    <t>โครงการฝึกอบรมเชิงปฏิบัติการเพื่อจัดการเรียนรู้ STEM Education โดยการประยุกต์ Kid Bright IOT</t>
  </si>
  <si>
    <t>ผศ.ดร.รัฐพล  จินะวงค์</t>
  </si>
  <si>
    <t>โครงการอบรมภาษาอังกฤษสำหรับบุคลากรคณะ</t>
  </si>
  <si>
    <t>น.ส.กชพร  เมฆานิมิตรดี</t>
  </si>
  <si>
    <t>โครงการอบรมเชิงปฏิบัติการการสร้างแบบสอบถามออนไลน์ เพื่อพัฒนาศักยภาพในการทำงานของบุคลากรสายสนับสนุน</t>
  </si>
  <si>
    <t>อ.ธงชาติ  พิกุลทอง</t>
  </si>
  <si>
    <t>โครงการอบรมเชิงปฏิบัติการ การใช้เทคโนโลยีสารสนเทศ และโปรแกรมประยุกต์เพื่อการพัฒนาศักยภาพการทำงานของบุคลากรสายสนับสนุน</t>
  </si>
  <si>
    <t>โครงการถ่ายทอดเทคโนโลยี องค์ความรู้ทางการศึกษา และแสดงผลงาน สิ่งประดิษฐ์ นวัตกรรมสร้างสรรค์ของครุศาสตร์อุตสาหกรรม</t>
  </si>
  <si>
    <t>ฝ่ายวิชาการและวิจัย</t>
  </si>
  <si>
    <t>โครงการการจัดการเรียนรู้แบบ เรียนรู้เพื่อรู้เรียน (Learn How to Learn)</t>
  </si>
  <si>
    <t>โครงการการประเมินผลการจัดงาน RT62 มหาวิทยาลัยเทคโนโลยีราชมงคลธัญบุรี</t>
  </si>
  <si>
    <t>โครงการฝึกอบรมการผลิตสื่อแบบบรูณาการเพื่อการถ่ายทอดศิลปวัฒนธรรมทักษะอาชีพภูมิปัญญา ท้องถิ่นจังหวัดปทุมธานี</t>
  </si>
  <si>
    <t>โครงการ Tech.Ed.English Cafe คณะครุศาสตร์อุตสาหกรรม</t>
  </si>
  <si>
    <t>โครงการพัฒนาความร่วมมือทางวิชาการและวิจัย กับ Informatics Academy ประเทศสิงคโปร์</t>
  </si>
  <si>
    <t>โครงการประชุมวิชาการระดับชาติ ครั้งที่ 3 ด้านนวัตกรรมเพื่อการเรียนรู้ และสิ่งประดิษฐ์ ประจำปี 2562 (3rd Innovation for Learning and Invention 2019: ILI 2019)</t>
  </si>
  <si>
    <t>นางบรรเลง  สระมูล</t>
  </si>
  <si>
    <t>โครงการพัฒนาเครือข่ายต้นแบบการจัดการเรียนรู้แบบ Professional Learning Community สำหรับผู้บริหารโรงเรียนในเครือข่ายพื้นที่ Area Based มหาวิทยาลัยเทคโนโลยีราชมงคลธัญบุรี</t>
  </si>
  <si>
    <t>โครงการประชุมวิชาการนานาชาติด้านนวัตกรรมทางการศึกษาและเทคโนโลยี ครั้งที่ 4 ประจำปี 2562 (The 4th International Conforerce on Innovation and Technology (ICIET2019)</t>
  </si>
  <si>
    <t>ประเด็นยุทธศาสตร์ที่ 1 การผลิตและพัฒนากำลังคนด้านครูวิชาชีพนักเทคโนโลยี และบุคลากรทางการศึกษา รองรับยุทธศาสตร์ชาติ</t>
  </si>
  <si>
    <t>ประเด็นยุทธศาสตร์ที่ 3 การพัฒนาความเป็นนานาชาติ</t>
  </si>
  <si>
    <t>ประเด็นยุทธศาสตร์ที่ 2.การพัฒนางานวิจัย นวัตกรรม สิ่งประดิษฐ์ และงานสร้างสรรค์ เพื่อรองรับอุตสาหกรรมเป้าหมายของประเทศ</t>
  </si>
  <si>
    <t>ประเด็นยุทธศาสตร์ที่ 4 การพัฒนางานบริการวิชาการ เพื่อเพิ่มศักยภาพในการพัฒนาอาชีพแก่ สถานศึกษา สถานประกอบการ  ชุมชน และพื้นที่เป้าหมาย</t>
  </si>
  <si>
    <t>ประเด็นยุทธศาสตร์ที่ 5 การอนุรักษ์ สืบสาน ศิลปวัฒนธรรม ภูมิปัญญาท้องถิ่น และสิ่งแวดล้อม</t>
  </si>
  <si>
    <t>ประเด็นยุทธศาสตร์ที่ 6 การผลิตและพัฒนากำลังคนด้านครูวิชาชีพนักเทคโนโลยี และบุคลากรทางการศึกษา รองรับยุทธศาสตร์ชาติ</t>
  </si>
  <si>
    <t>ผศ.ดร.ปกรณ์เกียรติ์  
เศวตเมธิกุล</t>
  </si>
  <si>
    <t>งบประมาณรายได้ (รวมทั้งสิ้น)</t>
  </si>
  <si>
    <t>3.9 สรุปตัวชี้วัดแผนยุทธศาสตร์การพัฒนา พ.ศ.2561-2564 คณะครุศาสตร์อุตสาหกรรม ประจำปีงบประมาณ พ.ศ. 2562</t>
  </si>
  <si>
    <t>จำนวนนักศึกษาที่ได้รับรางวัล การแข่งขันทักษะทางวิชาชีพ</t>
  </si>
  <si>
    <t>โครงการบริการวิชาการภายใต้ความร่วมมือทางวิชาการร่วมกับ สพฐ</t>
  </si>
  <si>
    <t>โครงการอบรมวิชาชีพสาขาช่างโทรคมนาคม (ไมโครเวฟและการสื่อสารดาวเทียมระดับ 1)</t>
  </si>
  <si>
    <t>โครงการอบรมวิชาชีพช่างไฟฟ้าอิเล็กทรอนิกส์และคอมพิวเตอร์สาขาช่างโทรคมนาคม (ไมโครเวฟและการสื่อสารดาวเทียม) ระดับ 1 รุ่นที่ 1/2561</t>
  </si>
  <si>
    <t>โครงการอบรมวิชาชีพสาขาช่างซ่อมบำรุงรักษารถยนต์ระดับ 1</t>
  </si>
  <si>
    <t>xxxx</t>
  </si>
  <si>
    <t>โครงการทบทวนมาตรฐานอาชีพและคุณวุฒิวิชาชีพ สู่กรอบคุณวุฒิวิชาชีพ 8 ระดับ สาขาวิชาชีพโลจิสติกส์</t>
  </si>
  <si>
    <t>โครงการวิจัยและพัฒนาทักษะอาชีพ และความเป็นผู้ประกอบการของนักเรียนอาชีวศึกษา ด้วยแผนการเรียนรายบุคคลแบบชุมชนแห่งการเรียนรู้วิชาชีพ</t>
  </si>
  <si>
    <t>โครงการจัดทำชุดกิจกรรมการจัดการเรียนรู้เพื่อเสริมสร้างคุณลักษณะความเป็นครู : การอาชีวศึกษา</t>
  </si>
  <si>
    <t>โครงการจัดทำชุดการเรียนรู้ เพื่อเสริมสร้างสมรรถนะในวิชาชีพครู : การอาชีวศึกษา</t>
  </si>
  <si>
    <t>อ.ชลดา  ปานสง</t>
  </si>
  <si>
    <t>ดร.นภดล  กลิ่นทอง</t>
  </si>
  <si>
    <t>ผศ.อานนท์  นิยมผล</t>
  </si>
  <si>
    <t>ดร.ปริญญา  มีสุข</t>
  </si>
  <si>
    <t>(ไม่เกิน 31 กค. 62)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</si>
</sst>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_-* #,##0.0000_-;\-* #,##0.0000_-;_-* &quot;-&quot;??_-;_-@_-"/>
    <numFmt numFmtId="201" formatCode="_-* #,##0.0000_-;\-#,##0_-;_-* &quot;-  &quot;_-;_-@_-"/>
    <numFmt numFmtId="202" formatCode="#,##0.000"/>
    <numFmt numFmtId="203" formatCode="_-* #,##0_-;\-#,##0_-;_-* &quot;-  &quot;_-;_-@_-"/>
    <numFmt numFmtId="204" formatCode="_(* #,##0_);_(* \(#,##0\);_(* &quot;-&quot;??_);_(@_)"/>
    <numFmt numFmtId="205" formatCode="_(* #,##0.0000_);_(* \(#,##0.0000\);_(* &quot;-&quot;??_);_(@_)"/>
    <numFmt numFmtId="206" formatCode="0.0000"/>
    <numFmt numFmtId="207" formatCode="[$-187041E]d\ mmm\ yy;@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-* #,##0.0_-;\-* #,##0.0_-;_-* &quot;-&quot;??_-;_-@_-"/>
    <numFmt numFmtId="213" formatCode="0.0"/>
    <numFmt numFmtId="214" formatCode="_-* #,##0.000_-;\-#,##0_-;_-* &quot;-  &quot;_-;_-@_-"/>
    <numFmt numFmtId="215" formatCode="_-* #,##0.00_-;\-#,##0_-;_-* &quot;-  &quot;_-;_-@_-"/>
    <numFmt numFmtId="216" formatCode="_-* #,##0.0_-;\-#,##0_-;_-* &quot;-  &quot;_-;_-@_-"/>
  </numFmts>
  <fonts count="99">
    <font>
      <sz val="10"/>
      <name val="Arial"/>
      <family val="0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name val="Cordia Ne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name val="Angsana  UPC"/>
      <family val="0"/>
    </font>
    <font>
      <u val="single"/>
      <sz val="14"/>
      <color indexed="12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20"/>
      <name val="TH SarabunPSK"/>
      <family val="2"/>
    </font>
    <font>
      <b/>
      <sz val="20"/>
      <name val="TH SarabunPSK"/>
      <family val="2"/>
    </font>
    <font>
      <sz val="18"/>
      <name val="TH SarabunPSK"/>
      <family val="2"/>
    </font>
    <font>
      <b/>
      <u val="single"/>
      <sz val="18"/>
      <name val="TH SarabunPSK"/>
      <family val="2"/>
    </font>
    <font>
      <sz val="18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u val="single"/>
      <sz val="16"/>
      <name val="TH SarabunPSK"/>
      <family val="2"/>
    </font>
    <font>
      <b/>
      <u val="single"/>
      <sz val="20"/>
      <name val="TH SarabunPSK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Tahoma"/>
      <family val="2"/>
    </font>
    <font>
      <u val="single"/>
      <sz val="16"/>
      <name val="TH SarabunPSK"/>
      <family val="2"/>
    </font>
    <font>
      <b/>
      <u val="double"/>
      <sz val="16"/>
      <name val="TH SarabunPSK"/>
      <family val="2"/>
    </font>
    <font>
      <sz val="20"/>
      <color indexed="8"/>
      <name val="TH SarabunPSK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24"/>
      <name val="TH SarabunPSK"/>
      <family val="2"/>
    </font>
    <font>
      <sz val="18"/>
      <color indexed="10"/>
      <name val="TH SarabunPSK"/>
      <family val="2"/>
    </font>
    <font>
      <b/>
      <sz val="16"/>
      <color indexed="12"/>
      <name val="TH SarabunPSK"/>
      <family val="2"/>
    </font>
    <font>
      <sz val="16"/>
      <color indexed="12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18"/>
      <name val="TH SarabunPSK"/>
      <family val="2"/>
    </font>
    <font>
      <b/>
      <sz val="16"/>
      <color indexed="18"/>
      <name val="TH SarabunPSK"/>
      <family val="2"/>
    </font>
    <font>
      <b/>
      <sz val="25"/>
      <color indexed="8"/>
      <name val="TH SarabunPSK"/>
      <family val="2"/>
    </font>
    <font>
      <b/>
      <sz val="16"/>
      <color indexed="10"/>
      <name val="TH SarabunPSK"/>
      <family val="2"/>
    </font>
    <font>
      <b/>
      <sz val="26"/>
      <color indexed="8"/>
      <name val="TH SarabunPSK"/>
      <family val="2"/>
    </font>
    <font>
      <b/>
      <sz val="28"/>
      <color indexed="8"/>
      <name val="TH SarabunPSK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sz val="18"/>
      <color rgb="FFFF0000"/>
      <name val="TH SarabunPSK"/>
      <family val="2"/>
    </font>
    <font>
      <b/>
      <sz val="16"/>
      <color rgb="FF0000CC"/>
      <name val="TH SarabunPSK"/>
      <family val="2"/>
    </font>
    <font>
      <sz val="16"/>
      <color rgb="FF0000CC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rgb="FF000000"/>
      <name val="TH SarabunPSK"/>
      <family val="2"/>
    </font>
    <font>
      <sz val="18"/>
      <color theme="1"/>
      <name val="TH SarabunPSK"/>
      <family val="2"/>
    </font>
    <font>
      <sz val="16"/>
      <color rgb="FF0000FF"/>
      <name val="TH SarabunPSK"/>
      <family val="2"/>
    </font>
    <font>
      <sz val="16"/>
      <color rgb="FF000000"/>
      <name val="TH SarabunPSK"/>
      <family val="2"/>
    </font>
    <font>
      <sz val="16"/>
      <color rgb="FF000099"/>
      <name val="TH SarabunPSK"/>
      <family val="2"/>
    </font>
    <font>
      <b/>
      <sz val="16"/>
      <color rgb="FF000099"/>
      <name val="TH SarabunPSK"/>
      <family val="2"/>
    </font>
    <font>
      <b/>
      <sz val="25"/>
      <color theme="1"/>
      <name val="TH SarabunPSK"/>
      <family val="2"/>
    </font>
    <font>
      <b/>
      <sz val="16"/>
      <color rgb="FFFF0000"/>
      <name val="TH SarabunPSK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CCECFF"/>
        </stop>
      </gradientFill>
    </fill>
    <fill>
      <gradientFill degree="90">
        <stop position="0">
          <color theme="0"/>
        </stop>
        <stop position="1">
          <color rgb="FFCCECFF"/>
        </stop>
      </gradientFill>
    </fill>
    <fill>
      <gradientFill degree="90">
        <stop position="0">
          <color theme="0"/>
        </stop>
        <stop position="1">
          <color rgb="FFCCECFF"/>
        </stop>
      </gradientFill>
    </fill>
    <fill>
      <gradientFill degree="90">
        <stop position="0">
          <color theme="0"/>
        </stop>
        <stop position="1">
          <color rgb="FFCCECFF"/>
        </stop>
      </gradientFill>
    </fill>
    <fill>
      <gradientFill degree="90">
        <stop position="0">
          <color theme="0"/>
        </stop>
        <stop position="1">
          <color rgb="FFCCECFF"/>
        </stop>
      </gradientFill>
    </fill>
    <fill>
      <gradientFill degree="90">
        <stop position="0">
          <color theme="0"/>
        </stop>
        <stop position="1">
          <color rgb="FFCCECFF"/>
        </stop>
      </gradientFill>
    </fill>
    <fill>
      <patternFill patternType="solid">
        <fgColor rgb="FFFFCC99"/>
        <bgColor indexed="64"/>
      </patternFill>
    </fill>
    <fill>
      <gradientFill degree="9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CCECFF"/>
        </stop>
      </gradientFill>
    </fill>
    <fill>
      <patternFill patternType="solid">
        <fgColor rgb="FFFFFF99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B9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FFCC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3"/>
      </bottom>
    </border>
    <border>
      <left/>
      <right/>
      <top/>
      <bottom style="double">
        <color rgb="FFFF8001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5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55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double">
        <color rgb="FFFF0000"/>
      </bottom>
    </border>
    <border>
      <left style="thin"/>
      <right style="thin"/>
      <top/>
      <bottom style="double">
        <color rgb="FFFF0000"/>
      </bottom>
    </border>
    <border>
      <left style="thin"/>
      <right style="thin"/>
      <top style="double">
        <color rgb="FFFF0000"/>
      </top>
      <bottom style="thin">
        <color rgb="FFFF0000"/>
      </bottom>
    </border>
    <border>
      <left/>
      <right/>
      <top style="double">
        <color rgb="FFFF0000"/>
      </top>
      <bottom style="thin">
        <color rgb="FFFF0000"/>
      </bottom>
    </border>
    <border>
      <left style="thin"/>
      <right style="thin"/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/>
      <top style="double">
        <color rgb="FFFF0000"/>
      </top>
      <bottom style="thin">
        <color rgb="FFFF0000"/>
      </bottom>
    </border>
    <border>
      <left style="thin"/>
      <right/>
      <top style="thin">
        <color rgb="FFFF0000"/>
      </top>
      <bottom style="thin">
        <color rgb="FFFF0000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double">
        <color rgb="FFFF0000"/>
      </left>
      <right style="thin"/>
      <top style="thin"/>
      <bottom style="thin"/>
    </border>
    <border>
      <left style="thin"/>
      <right style="double">
        <color rgb="FFFF0000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hair"/>
    </border>
    <border>
      <left style="double"/>
      <right style="double">
        <color rgb="FFFF0000"/>
      </right>
      <top style="thin"/>
      <bottom style="hair"/>
    </border>
    <border>
      <left style="double">
        <color rgb="FFFF0000"/>
      </left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hair"/>
      <top style="hair"/>
      <bottom/>
    </border>
    <border>
      <left style="thin"/>
      <right style="hair"/>
      <top style="hair"/>
      <bottom style="thin"/>
    </border>
    <border>
      <left style="double"/>
      <right style="double">
        <color rgb="FFFF0000"/>
      </right>
      <top style="hair"/>
      <bottom style="thin"/>
    </border>
    <border>
      <left style="double">
        <color rgb="FFFF0000"/>
      </left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/>
      <top style="thin"/>
      <bottom/>
    </border>
    <border>
      <left style="thin"/>
      <right style="hair"/>
      <top>
        <color indexed="63"/>
      </top>
      <bottom>
        <color indexed="63"/>
      </bottom>
    </border>
    <border>
      <left style="double"/>
      <right style="double"/>
      <top/>
      <bottom/>
    </border>
    <border>
      <left style="double"/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double"/>
      <right style="double"/>
      <top style="thin"/>
      <bottom/>
    </border>
    <border>
      <left style="double"/>
      <right style="double">
        <color rgb="FFFF0000"/>
      </right>
      <top style="thin"/>
      <bottom>
        <color indexed="63"/>
      </bottom>
    </border>
    <border>
      <left style="double">
        <color rgb="FFFF0000"/>
      </left>
      <right style="thin"/>
      <top style="thin"/>
      <bottom/>
    </border>
    <border>
      <left/>
      <right style="thin"/>
      <top style="thin"/>
      <bottom/>
    </border>
    <border>
      <left style="double"/>
      <right style="double">
        <color rgb="FFFF0000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/>
      <top>
        <color indexed="63"/>
      </top>
      <bottom style="hair"/>
    </border>
    <border>
      <left style="thin"/>
      <right/>
      <top style="hair"/>
      <bottom style="hair"/>
    </border>
    <border>
      <left style="double"/>
      <right style="double"/>
      <top style="hair"/>
      <bottom style="hair"/>
    </border>
    <border>
      <left style="double"/>
      <right style="double">
        <color rgb="FFFF0000"/>
      </right>
      <top style="hair"/>
      <bottom style="hair"/>
    </border>
    <border>
      <left style="double">
        <color rgb="FFFF0000"/>
      </left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double">
        <color rgb="FFFF0000"/>
      </left>
      <right style="thin"/>
      <top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double"/>
      <right style="double"/>
      <top/>
      <bottom style="thin"/>
    </border>
    <border>
      <left style="double"/>
      <right style="double"/>
      <top style="thin"/>
      <bottom style="hair"/>
    </border>
    <border>
      <left style="double"/>
      <right style="double">
        <color rgb="FFFF0000"/>
      </right>
      <top>
        <color indexed="63"/>
      </top>
      <bottom style="thin"/>
    </border>
    <border>
      <left style="double"/>
      <right style="double"/>
      <top style="hair"/>
      <bottom style="thin"/>
    </border>
    <border>
      <left style="double"/>
      <right style="double"/>
      <top>
        <color indexed="63"/>
      </top>
      <bottom style="hair"/>
    </border>
    <border>
      <left style="double">
        <color rgb="FFFF0000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double">
        <color rgb="FFC00000"/>
      </right>
      <top>
        <color indexed="63"/>
      </top>
      <bottom style="thin"/>
    </border>
    <border>
      <left style="thin"/>
      <right style="double">
        <color rgb="FFFF0000"/>
      </right>
      <top style="hair"/>
      <bottom style="hair"/>
    </border>
    <border>
      <left style="double">
        <color rgb="FFFF0000"/>
      </left>
      <right style="thin"/>
      <top style="hair"/>
      <bottom/>
    </border>
    <border>
      <left style="thin"/>
      <right style="hair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>
        <color rgb="FFFF0000"/>
      </right>
      <top style="thin"/>
      <bottom style="thin"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thin"/>
    </border>
    <border>
      <left/>
      <right/>
      <top style="thin"/>
      <bottom/>
    </border>
  </borders>
  <cellStyleXfs count="3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2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2" fillId="7" borderId="0" applyNumberFormat="0" applyBorder="0" applyAlignment="0" applyProtection="0"/>
    <xf numFmtId="0" fontId="3" fillId="18" borderId="0" applyNumberFormat="0" applyBorder="0" applyAlignment="0" applyProtection="0"/>
    <xf numFmtId="0" fontId="30" fillId="18" borderId="0" applyNumberFormat="0" applyBorder="0" applyAlignment="0" applyProtection="0"/>
    <xf numFmtId="0" fontId="3" fillId="8" borderId="0" applyNumberFormat="0" applyBorder="0" applyAlignment="0" applyProtection="0"/>
    <xf numFmtId="0" fontId="30" fillId="8" borderId="0" applyNumberFormat="0" applyBorder="0" applyAlignment="0" applyProtection="0"/>
    <xf numFmtId="0" fontId="3" fillId="12" borderId="0" applyNumberFormat="0" applyBorder="0" applyAlignment="0" applyProtection="0"/>
    <xf numFmtId="0" fontId="30" fillId="12" borderId="0" applyNumberFormat="0" applyBorder="0" applyAlignment="0" applyProtection="0"/>
    <xf numFmtId="0" fontId="3" fillId="19" borderId="0" applyNumberFormat="0" applyBorder="0" applyAlignment="0" applyProtection="0"/>
    <xf numFmtId="0" fontId="30" fillId="19" borderId="0" applyNumberFormat="0" applyBorder="0" applyAlignment="0" applyProtection="0"/>
    <xf numFmtId="0" fontId="3" fillId="20" borderId="0" applyNumberFormat="0" applyBorder="0" applyAlignment="0" applyProtection="0"/>
    <xf numFmtId="0" fontId="30" fillId="20" borderId="0" applyNumberFormat="0" applyBorder="0" applyAlignment="0" applyProtection="0"/>
    <xf numFmtId="0" fontId="3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30" fillId="18" borderId="0" applyNumberFormat="0" applyBorder="0" applyAlignment="0" applyProtection="0"/>
    <xf numFmtId="0" fontId="3" fillId="15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" fillId="8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3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" fillId="14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" fillId="20" borderId="0" applyNumberFormat="0" applyBorder="0" applyAlignment="0" applyProtection="0"/>
    <xf numFmtId="0" fontId="30" fillId="8" borderId="0" applyNumberFormat="0" applyBorder="0" applyAlignment="0" applyProtection="0"/>
    <xf numFmtId="0" fontId="30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30" fillId="22" borderId="0" applyNumberFormat="0" applyBorder="0" applyAlignment="0" applyProtection="0"/>
    <xf numFmtId="0" fontId="3" fillId="23" borderId="0" applyNumberFormat="0" applyBorder="0" applyAlignment="0" applyProtection="0"/>
    <xf numFmtId="0" fontId="30" fillId="23" borderId="0" applyNumberFormat="0" applyBorder="0" applyAlignment="0" applyProtection="0"/>
    <xf numFmtId="0" fontId="3" fillId="17" borderId="0" applyNumberFormat="0" applyBorder="0" applyAlignment="0" applyProtection="0"/>
    <xf numFmtId="0" fontId="30" fillId="17" borderId="0" applyNumberFormat="0" applyBorder="0" applyAlignment="0" applyProtection="0"/>
    <xf numFmtId="0" fontId="3" fillId="19" borderId="0" applyNumberFormat="0" applyBorder="0" applyAlignment="0" applyProtection="0"/>
    <xf numFmtId="0" fontId="30" fillId="19" borderId="0" applyNumberFormat="0" applyBorder="0" applyAlignment="0" applyProtection="0"/>
    <xf numFmtId="0" fontId="3" fillId="20" borderId="0" applyNumberFormat="0" applyBorder="0" applyAlignment="0" applyProtection="0"/>
    <xf numFmtId="0" fontId="30" fillId="20" borderId="0" applyNumberFormat="0" applyBorder="0" applyAlignment="0" applyProtection="0"/>
    <xf numFmtId="0" fontId="3" fillId="24" borderId="0" applyNumberFormat="0" applyBorder="0" applyAlignment="0" applyProtection="0"/>
    <xf numFmtId="0" fontId="30" fillId="24" borderId="0" applyNumberFormat="0" applyBorder="0" applyAlignment="0" applyProtection="0"/>
    <xf numFmtId="0" fontId="4" fillId="3" borderId="0" applyNumberFormat="0" applyBorder="0" applyAlignment="0" applyProtection="0"/>
    <xf numFmtId="0" fontId="41" fillId="3" borderId="0" applyNumberFormat="0" applyBorder="0" applyAlignment="0" applyProtection="0"/>
    <xf numFmtId="0" fontId="5" fillId="14" borderId="1" applyNumberFormat="0" applyAlignment="0" applyProtection="0"/>
    <xf numFmtId="0" fontId="31" fillId="14" borderId="1" applyNumberFormat="0" applyAlignment="0" applyProtection="0"/>
    <xf numFmtId="0" fontId="6" fillId="15" borderId="2" applyNumberFormat="0" applyAlignment="0" applyProtection="0"/>
    <xf numFmtId="0" fontId="3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7" fillId="4" borderId="0" applyNumberFormat="0" applyBorder="0" applyAlignment="0" applyProtection="0"/>
    <xf numFmtId="0" fontId="9" fillId="0" borderId="3" applyNumberFormat="0" applyFill="0" applyAlignment="0" applyProtection="0"/>
    <xf numFmtId="0" fontId="48" fillId="0" borderId="3" applyNumberFormat="0" applyFill="0" applyAlignment="0" applyProtection="0"/>
    <xf numFmtId="0" fontId="10" fillId="0" borderId="4" applyNumberFormat="0" applyFill="0" applyAlignment="0" applyProtection="0"/>
    <xf numFmtId="0" fontId="49" fillId="0" borderId="4" applyNumberFormat="0" applyFill="0" applyAlignment="0" applyProtection="0"/>
    <xf numFmtId="0" fontId="11" fillId="0" borderId="5" applyNumberFormat="0" applyFill="0" applyAlignment="0" applyProtection="0"/>
    <xf numFmtId="0" fontId="50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1" applyNumberFormat="0" applyAlignment="0" applyProtection="0"/>
    <xf numFmtId="0" fontId="38" fillId="7" borderId="1" applyNumberFormat="0" applyAlignment="0" applyProtection="0"/>
    <xf numFmtId="0" fontId="13" fillId="0" borderId="6" applyNumberFormat="0" applyFill="0" applyAlignment="0" applyProtection="0"/>
    <xf numFmtId="0" fontId="36" fillId="0" borderId="6" applyNumberFormat="0" applyFill="0" applyAlignment="0" applyProtection="0"/>
    <xf numFmtId="0" fontId="14" fillId="16" borderId="0" applyNumberFormat="0" applyBorder="0" applyAlignment="0" applyProtection="0"/>
    <xf numFmtId="0" fontId="39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5" fillId="9" borderId="7" applyNumberFormat="0" applyFont="0" applyAlignment="0" applyProtection="0"/>
    <xf numFmtId="0" fontId="15" fillId="9" borderId="7" applyNumberFormat="0" applyFont="0" applyAlignment="0" applyProtection="0"/>
    <xf numFmtId="0" fontId="16" fillId="14" borderId="8" applyNumberFormat="0" applyAlignment="0" applyProtection="0"/>
    <xf numFmtId="0" fontId="42" fillId="14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55" fillId="16" borderId="8" applyNumberFormat="0" applyProtection="0">
      <alignment vertical="center"/>
    </xf>
    <xf numFmtId="4" fontId="56" fillId="16" borderId="8" applyNumberFormat="0" applyProtection="0">
      <alignment vertical="center"/>
    </xf>
    <xf numFmtId="4" fontId="55" fillId="16" borderId="8" applyNumberFormat="0" applyProtection="0">
      <alignment horizontal="left" vertical="center" indent="1"/>
    </xf>
    <xf numFmtId="4" fontId="55" fillId="16" borderId="8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4" fontId="55" fillId="3" borderId="8" applyNumberFormat="0" applyProtection="0">
      <alignment horizontal="right" vertical="center"/>
    </xf>
    <xf numFmtId="4" fontId="55" fillId="8" borderId="8" applyNumberFormat="0" applyProtection="0">
      <alignment horizontal="right" vertical="center"/>
    </xf>
    <xf numFmtId="4" fontId="55" fillId="23" borderId="8" applyNumberFormat="0" applyProtection="0">
      <alignment horizontal="right" vertical="center"/>
    </xf>
    <xf numFmtId="4" fontId="55" fillId="13" borderId="8" applyNumberFormat="0" applyProtection="0">
      <alignment horizontal="right" vertical="center"/>
    </xf>
    <xf numFmtId="4" fontId="55" fillId="21" borderId="8" applyNumberFormat="0" applyProtection="0">
      <alignment horizontal="right" vertical="center"/>
    </xf>
    <xf numFmtId="4" fontId="55" fillId="24" borderId="8" applyNumberFormat="0" applyProtection="0">
      <alignment horizontal="right" vertical="center"/>
    </xf>
    <xf numFmtId="4" fontId="55" fillId="17" borderId="8" applyNumberFormat="0" applyProtection="0">
      <alignment horizontal="right" vertical="center"/>
    </xf>
    <xf numFmtId="4" fontId="55" fillId="25" borderId="8" applyNumberFormat="0" applyProtection="0">
      <alignment horizontal="right" vertical="center"/>
    </xf>
    <xf numFmtId="4" fontId="55" fillId="12" borderId="8" applyNumberFormat="0" applyProtection="0">
      <alignment horizontal="right" vertical="center"/>
    </xf>
    <xf numFmtId="4" fontId="57" fillId="26" borderId="8" applyNumberFormat="0" applyProtection="0">
      <alignment horizontal="left" vertical="center" indent="1"/>
    </xf>
    <xf numFmtId="4" fontId="55" fillId="10" borderId="9" applyNumberFormat="0" applyProtection="0">
      <alignment horizontal="left" vertical="center" indent="1"/>
    </xf>
    <xf numFmtId="4" fontId="58" fillId="27" borderId="0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4" fontId="55" fillId="10" borderId="8" applyNumberFormat="0" applyProtection="0">
      <alignment horizontal="left" vertical="center" indent="1"/>
    </xf>
    <xf numFmtId="4" fontId="55" fillId="10" borderId="8" applyNumberFormat="0" applyProtection="0">
      <alignment horizontal="left" vertical="center" indent="1"/>
    </xf>
    <xf numFmtId="4" fontId="55" fillId="10" borderId="8" applyNumberFormat="0" applyProtection="0">
      <alignment horizontal="left" vertical="center" indent="1"/>
    </xf>
    <xf numFmtId="4" fontId="55" fillId="28" borderId="8" applyNumberFormat="0" applyProtection="0">
      <alignment horizontal="left" vertical="center" indent="1"/>
    </xf>
    <xf numFmtId="4" fontId="55" fillId="28" borderId="8" applyNumberFormat="0" applyProtection="0">
      <alignment horizontal="left" vertical="center" indent="1"/>
    </xf>
    <xf numFmtId="4" fontId="55" fillId="28" borderId="8" applyNumberFormat="0" applyProtection="0">
      <alignment horizontal="left" vertical="center" indent="1"/>
    </xf>
    <xf numFmtId="0" fontId="0" fillId="28" borderId="8" applyNumberFormat="0" applyProtection="0">
      <alignment horizontal="left" vertical="center" indent="1"/>
    </xf>
    <xf numFmtId="0" fontId="0" fillId="28" borderId="8" applyNumberFormat="0" applyProtection="0">
      <alignment horizontal="left" vertical="center" indent="1"/>
    </xf>
    <xf numFmtId="0" fontId="0" fillId="28" borderId="8" applyNumberFormat="0" applyProtection="0">
      <alignment horizontal="left" vertical="center" indent="1"/>
    </xf>
    <xf numFmtId="0" fontId="0" fillId="28" borderId="8" applyNumberFormat="0" applyProtection="0">
      <alignment horizontal="left" vertical="center" indent="1"/>
    </xf>
    <xf numFmtId="0" fontId="0" fillId="28" borderId="8" applyNumberFormat="0" applyProtection="0">
      <alignment horizontal="left" vertical="center" indent="1"/>
    </xf>
    <xf numFmtId="0" fontId="0" fillId="28" borderId="8" applyNumberFormat="0" applyProtection="0">
      <alignment horizontal="left" vertical="center" indent="1"/>
    </xf>
    <xf numFmtId="0" fontId="0" fillId="15" borderId="8" applyNumberFormat="0" applyProtection="0">
      <alignment horizontal="left" vertical="center" indent="1"/>
    </xf>
    <xf numFmtId="0" fontId="0" fillId="15" borderId="8" applyNumberFormat="0" applyProtection="0">
      <alignment horizontal="left" vertical="center" indent="1"/>
    </xf>
    <xf numFmtId="0" fontId="0" fillId="15" borderId="8" applyNumberFormat="0" applyProtection="0">
      <alignment horizontal="left" vertical="center" indent="1"/>
    </xf>
    <xf numFmtId="0" fontId="0" fillId="15" borderId="8" applyNumberFormat="0" applyProtection="0">
      <alignment horizontal="left" vertical="center" indent="1"/>
    </xf>
    <xf numFmtId="0" fontId="0" fillId="15" borderId="8" applyNumberFormat="0" applyProtection="0">
      <alignment horizontal="left" vertical="center" indent="1"/>
    </xf>
    <xf numFmtId="0" fontId="0" fillId="15" borderId="8" applyNumberFormat="0" applyProtection="0">
      <alignment horizontal="left" vertical="center" indent="1"/>
    </xf>
    <xf numFmtId="0" fontId="0" fillId="14" borderId="8" applyNumberFormat="0" applyProtection="0">
      <alignment horizontal="left" vertical="center" indent="1"/>
    </xf>
    <xf numFmtId="0" fontId="0" fillId="14" borderId="8" applyNumberFormat="0" applyProtection="0">
      <alignment horizontal="left" vertical="center" indent="1"/>
    </xf>
    <xf numFmtId="0" fontId="0" fillId="14" borderId="8" applyNumberFormat="0" applyProtection="0">
      <alignment horizontal="left" vertical="center" indent="1"/>
    </xf>
    <xf numFmtId="0" fontId="0" fillId="14" borderId="8" applyNumberFormat="0" applyProtection="0">
      <alignment horizontal="left" vertical="center" indent="1"/>
    </xf>
    <xf numFmtId="0" fontId="0" fillId="14" borderId="8" applyNumberFormat="0" applyProtection="0">
      <alignment horizontal="left" vertical="center" indent="1"/>
    </xf>
    <xf numFmtId="0" fontId="0" fillId="14" borderId="8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4" fontId="55" fillId="9" borderId="8" applyNumberFormat="0" applyProtection="0">
      <alignment vertical="center"/>
    </xf>
    <xf numFmtId="4" fontId="56" fillId="9" borderId="8" applyNumberFormat="0" applyProtection="0">
      <alignment vertical="center"/>
    </xf>
    <xf numFmtId="4" fontId="55" fillId="9" borderId="8" applyNumberFormat="0" applyProtection="0">
      <alignment horizontal="left" vertical="center" indent="1"/>
    </xf>
    <xf numFmtId="4" fontId="55" fillId="9" borderId="8" applyNumberFormat="0" applyProtection="0">
      <alignment horizontal="left" vertical="center" indent="1"/>
    </xf>
    <xf numFmtId="4" fontId="55" fillId="10" borderId="8" applyNumberFormat="0" applyProtection="0">
      <alignment horizontal="right" vertical="center"/>
    </xf>
    <xf numFmtId="4" fontId="56" fillId="10" borderId="8" applyNumberFormat="0" applyProtection="0">
      <alignment horizontal="right" vertical="center"/>
    </xf>
    <xf numFmtId="0" fontId="0" fillId="2" borderId="8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0" fontId="59" fillId="0" borderId="0">
      <alignment/>
      <protection/>
    </xf>
    <xf numFmtId="4" fontId="60" fillId="10" borderId="8" applyNumberFormat="0" applyProtection="0">
      <alignment horizontal="right" vertical="center"/>
    </xf>
    <xf numFmtId="0" fontId="1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40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29" borderId="1" applyNumberFormat="0" applyAlignment="0" applyProtection="0"/>
    <xf numFmtId="0" fontId="31" fillId="14" borderId="1" applyNumberFormat="0" applyAlignment="0" applyProtection="0"/>
    <xf numFmtId="0" fontId="61" fillId="10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15" borderId="2" applyNumberFormat="0" applyAlignment="0" applyProtection="0"/>
    <xf numFmtId="0" fontId="35" fillId="15" borderId="2" applyNumberFormat="0" applyAlignment="0" applyProtection="0"/>
    <xf numFmtId="0" fontId="6" fillId="28" borderId="2" applyNumberFormat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63" fillId="0" borderId="11" applyNumberFormat="0" applyFill="0" applyAlignment="0" applyProtection="0"/>
    <xf numFmtId="0" fontId="83" fillId="0" borderId="12" applyNumberFormat="0" applyFill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16" borderId="1" applyNumberFormat="0" applyAlignment="0" applyProtection="0"/>
    <xf numFmtId="0" fontId="38" fillId="7" borderId="1" applyNumberFormat="0" applyAlignment="0" applyProtection="0"/>
    <xf numFmtId="0" fontId="12" fillId="7" borderId="1" applyNumberFormat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14" fillId="1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40" fillId="0" borderId="10" applyNumberFormat="0" applyFill="0" applyAlignment="0" applyProtection="0"/>
    <xf numFmtId="0" fontId="18" fillId="0" borderId="13" applyNumberFormat="0" applyFill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" fillId="5" borderId="0" applyNumberFormat="0" applyBorder="0" applyAlignment="0" applyProtection="0"/>
    <xf numFmtId="0" fontId="30" fillId="20" borderId="0" applyNumberFormat="0" applyBorder="0" applyAlignment="0" applyProtection="0"/>
    <xf numFmtId="0" fontId="30" fillId="22" borderId="0" applyNumberFormat="0" applyBorder="0" applyAlignment="0" applyProtection="0"/>
    <xf numFmtId="0" fontId="3" fillId="20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" fillId="23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" fillId="17" borderId="0" applyNumberFormat="0" applyBorder="0" applyAlignment="0" applyProtection="0"/>
    <xf numFmtId="0" fontId="30" fillId="27" borderId="0" applyNumberFormat="0" applyBorder="0" applyAlignment="0" applyProtection="0"/>
    <xf numFmtId="0" fontId="30" fillId="19" borderId="0" applyNumberFormat="0" applyBorder="0" applyAlignment="0" applyProtection="0"/>
    <xf numFmtId="0" fontId="3" fillId="2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" fillId="13" borderId="0" applyNumberFormat="0" applyBorder="0" applyAlignment="0" applyProtection="0"/>
    <xf numFmtId="0" fontId="42" fillId="29" borderId="8" applyNumberFormat="0" applyAlignment="0" applyProtection="0"/>
    <xf numFmtId="0" fontId="42" fillId="14" borderId="8" applyNumberFormat="0" applyAlignment="0" applyProtection="0"/>
    <xf numFmtId="0" fontId="16" fillId="10" borderId="8" applyNumberFormat="0" applyAlignment="0" applyProtection="0"/>
    <xf numFmtId="0" fontId="15" fillId="9" borderId="7" applyNumberFormat="0" applyFont="0" applyAlignment="0" applyProtection="0"/>
    <xf numFmtId="0" fontId="1" fillId="9" borderId="7" applyNumberFormat="0" applyFont="0" applyAlignment="0" applyProtection="0"/>
    <xf numFmtId="0" fontId="0" fillId="9" borderId="1" applyNumberFormat="0" applyFont="0" applyAlignment="0" applyProtection="0"/>
    <xf numFmtId="0" fontId="43" fillId="0" borderId="14" applyNumberFormat="0" applyFill="0" applyAlignment="0" applyProtection="0"/>
    <xf numFmtId="0" fontId="48" fillId="0" borderId="3" applyNumberFormat="0" applyFill="0" applyAlignment="0" applyProtection="0"/>
    <xf numFmtId="0" fontId="64" fillId="0" borderId="14" applyNumberFormat="0" applyFill="0" applyAlignment="0" applyProtection="0"/>
    <xf numFmtId="0" fontId="44" fillId="0" borderId="4" applyNumberFormat="0" applyFill="0" applyAlignment="0" applyProtection="0"/>
    <xf numFmtId="0" fontId="49" fillId="0" borderId="4" applyNumberFormat="0" applyFill="0" applyAlignment="0" applyProtection="0"/>
    <xf numFmtId="0" fontId="65" fillId="0" borderId="15" applyNumberFormat="0" applyFill="0" applyAlignment="0" applyProtection="0"/>
    <xf numFmtId="0" fontId="45" fillId="0" borderId="16" applyNumberFormat="0" applyFill="0" applyAlignment="0" applyProtection="0"/>
    <xf numFmtId="0" fontId="50" fillId="0" borderId="5" applyNumberFormat="0" applyFill="0" applyAlignment="0" applyProtection="0"/>
    <xf numFmtId="0" fontId="66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585">
    <xf numFmtId="0" fontId="0" fillId="0" borderId="0" xfId="0" applyAlignment="1">
      <alignment/>
    </xf>
    <xf numFmtId="49" fontId="24" fillId="0" borderId="18" xfId="189" applyNumberFormat="1" applyFont="1" applyBorder="1" applyAlignment="1">
      <alignment horizontal="center" vertical="top"/>
      <protection/>
    </xf>
    <xf numFmtId="0" fontId="24" fillId="0" borderId="18" xfId="189" applyFont="1" applyBorder="1" applyAlignment="1">
      <alignment horizontal="center"/>
      <protection/>
    </xf>
    <xf numFmtId="0" fontId="27" fillId="0" borderId="0" xfId="189" applyFont="1">
      <alignment/>
      <protection/>
    </xf>
    <xf numFmtId="0" fontId="27" fillId="0" borderId="0" xfId="189" applyFont="1" applyAlignment="1">
      <alignment vertical="top" wrapText="1"/>
      <protection/>
    </xf>
    <xf numFmtId="49" fontId="24" fillId="0" borderId="19" xfId="189" applyNumberFormat="1" applyFont="1" applyBorder="1" applyAlignment="1">
      <alignment horizontal="center" vertical="top"/>
      <protection/>
    </xf>
    <xf numFmtId="0" fontId="24" fillId="0" borderId="19" xfId="189" applyFont="1" applyBorder="1" applyAlignment="1">
      <alignment horizontal="center"/>
      <protection/>
    </xf>
    <xf numFmtId="0" fontId="24" fillId="0" borderId="20" xfId="189" applyFont="1" applyBorder="1" applyAlignment="1">
      <alignment horizontal="center"/>
      <protection/>
    </xf>
    <xf numFmtId="0" fontId="24" fillId="0" borderId="20" xfId="189" applyFont="1" applyBorder="1" applyAlignment="1">
      <alignment horizontal="center" vertical="top" wrapText="1"/>
      <protection/>
    </xf>
    <xf numFmtId="0" fontId="28" fillId="0" borderId="21" xfId="189" applyFont="1" applyBorder="1" applyAlignment="1">
      <alignment horizontal="left" indent="2"/>
      <protection/>
    </xf>
    <xf numFmtId="0" fontId="28" fillId="0" borderId="22" xfId="189" applyFont="1" applyBorder="1" applyAlignment="1">
      <alignment horizontal="left" indent="2"/>
      <protection/>
    </xf>
    <xf numFmtId="199" fontId="24" fillId="0" borderId="22" xfId="144" applyNumberFormat="1" applyFont="1" applyBorder="1" applyAlignment="1">
      <alignment horizontal="center"/>
    </xf>
    <xf numFmtId="49" fontId="24" fillId="30" borderId="23" xfId="189" applyNumberFormat="1" applyFont="1" applyFill="1" applyBorder="1" applyAlignment="1">
      <alignment vertical="top" wrapText="1"/>
      <protection/>
    </xf>
    <xf numFmtId="0" fontId="24" fillId="31" borderId="23" xfId="189" applyFont="1" applyFill="1" applyBorder="1" applyAlignment="1">
      <alignment horizontal="center" vertical="top" wrapText="1"/>
      <protection/>
    </xf>
    <xf numFmtId="199" fontId="24" fillId="32" borderId="23" xfId="189" applyNumberFormat="1" applyFont="1" applyFill="1" applyBorder="1" applyAlignment="1">
      <alignment horizontal="center" vertical="top" wrapText="1"/>
      <protection/>
    </xf>
    <xf numFmtId="0" fontId="24" fillId="33" borderId="24" xfId="189" applyFont="1" applyFill="1" applyBorder="1" applyAlignment="1">
      <alignment vertical="top" wrapText="1"/>
      <protection/>
    </xf>
    <xf numFmtId="0" fontId="24" fillId="34" borderId="23" xfId="189" applyFont="1" applyFill="1" applyBorder="1" applyAlignment="1">
      <alignment vertical="top" wrapText="1"/>
      <protection/>
    </xf>
    <xf numFmtId="0" fontId="27" fillId="35" borderId="0" xfId="189" applyFont="1" applyFill="1" applyAlignment="1">
      <alignment vertical="top" wrapText="1"/>
      <protection/>
    </xf>
    <xf numFmtId="49" fontId="24" fillId="36" borderId="25" xfId="189" applyNumberFormat="1" applyFont="1" applyFill="1" applyBorder="1" applyAlignment="1">
      <alignment vertical="top" wrapText="1"/>
      <protection/>
    </xf>
    <xf numFmtId="0" fontId="24" fillId="37" borderId="25" xfId="189" applyFont="1" applyFill="1" applyBorder="1" applyAlignment="1">
      <alignment horizontal="center" vertical="top" wrapText="1"/>
      <protection/>
    </xf>
    <xf numFmtId="199" fontId="24" fillId="38" borderId="25" xfId="189" applyNumberFormat="1" applyFont="1" applyFill="1" applyBorder="1" applyAlignment="1">
      <alignment horizontal="center" vertical="top" wrapText="1"/>
      <protection/>
    </xf>
    <xf numFmtId="0" fontId="24" fillId="39" borderId="26" xfId="189" applyFont="1" applyFill="1" applyBorder="1" applyAlignment="1">
      <alignment vertical="top" wrapText="1"/>
      <protection/>
    </xf>
    <xf numFmtId="0" fontId="24" fillId="40" borderId="25" xfId="189" applyFont="1" applyFill="1" applyBorder="1" applyAlignment="1">
      <alignment vertical="top" wrapText="1"/>
      <protection/>
    </xf>
    <xf numFmtId="0" fontId="27" fillId="41" borderId="0" xfId="189" applyFont="1" applyFill="1" applyAlignment="1">
      <alignment vertical="top" wrapText="1"/>
      <protection/>
    </xf>
    <xf numFmtId="49" fontId="24" fillId="42" borderId="20" xfId="189" applyNumberFormat="1" applyFont="1" applyFill="1" applyBorder="1" applyAlignment="1">
      <alignment vertical="top" wrapText="1"/>
      <protection/>
    </xf>
    <xf numFmtId="0" fontId="24" fillId="42" borderId="20" xfId="189" applyFont="1" applyFill="1" applyBorder="1" applyAlignment="1">
      <alignment horizontal="center" vertical="top" wrapText="1"/>
      <protection/>
    </xf>
    <xf numFmtId="199" fontId="24" fillId="42" borderId="20" xfId="189" applyNumberFormat="1" applyFont="1" applyFill="1" applyBorder="1" applyAlignment="1">
      <alignment horizontal="center" vertical="top" wrapText="1"/>
      <protection/>
    </xf>
    <xf numFmtId="0" fontId="24" fillId="42" borderId="20" xfId="189" applyFont="1" applyFill="1" applyBorder="1" applyAlignment="1">
      <alignment vertical="top" wrapText="1"/>
      <protection/>
    </xf>
    <xf numFmtId="0" fontId="24" fillId="0" borderId="0" xfId="189" applyFont="1" applyAlignment="1">
      <alignment vertical="top" wrapText="1"/>
      <protection/>
    </xf>
    <xf numFmtId="49" fontId="24" fillId="0" borderId="19" xfId="189" applyNumberFormat="1" applyFont="1" applyFill="1" applyBorder="1" applyAlignment="1">
      <alignment vertical="top" wrapText="1"/>
      <protection/>
    </xf>
    <xf numFmtId="0" fontId="24" fillId="0" borderId="19" xfId="189" applyFont="1" applyFill="1" applyBorder="1" applyAlignment="1">
      <alignment horizontal="center" vertical="top" wrapText="1"/>
      <protection/>
    </xf>
    <xf numFmtId="199" fontId="24" fillId="0" borderId="19" xfId="189" applyNumberFormat="1" applyFont="1" applyFill="1" applyBorder="1" applyAlignment="1">
      <alignment horizontal="center" vertical="top" wrapText="1"/>
      <protection/>
    </xf>
    <xf numFmtId="0" fontId="24" fillId="0" borderId="0" xfId="189" applyFont="1" applyFill="1" applyAlignment="1">
      <alignment vertical="top" wrapText="1"/>
      <protection/>
    </xf>
    <xf numFmtId="0" fontId="24" fillId="0" borderId="19" xfId="189" applyFont="1" applyFill="1" applyBorder="1" applyAlignment="1">
      <alignment vertical="top" wrapText="1"/>
      <protection/>
    </xf>
    <xf numFmtId="0" fontId="27" fillId="0" borderId="18" xfId="180" applyFont="1" applyBorder="1" applyAlignment="1">
      <alignment horizontal="center" vertical="top" wrapText="1"/>
      <protection/>
    </xf>
    <xf numFmtId="199" fontId="27" fillId="0" borderId="18" xfId="132" applyNumberFormat="1" applyFont="1" applyBorder="1" applyAlignment="1">
      <alignment horizontal="center" vertical="top" wrapText="1"/>
    </xf>
    <xf numFmtId="199" fontId="27" fillId="0" borderId="18" xfId="286" applyNumberFormat="1" applyFont="1" applyBorder="1" applyAlignment="1">
      <alignment horizontal="center" vertical="top" wrapText="1"/>
    </xf>
    <xf numFmtId="0" fontId="27" fillId="0" borderId="18" xfId="189" applyFont="1" applyBorder="1" applyAlignment="1">
      <alignment horizontal="center" vertical="top" wrapText="1"/>
      <protection/>
    </xf>
    <xf numFmtId="0" fontId="27" fillId="0" borderId="20" xfId="189" applyFont="1" applyBorder="1" applyAlignment="1">
      <alignment horizontal="center" vertical="top" wrapText="1"/>
      <protection/>
    </xf>
    <xf numFmtId="201" fontId="27" fillId="0" borderId="20" xfId="189" applyNumberFormat="1" applyFont="1" applyBorder="1" applyAlignment="1">
      <alignment horizontal="right" vertical="top" wrapText="1"/>
      <protection/>
    </xf>
    <xf numFmtId="199" fontId="27" fillId="0" borderId="20" xfId="286" applyNumberFormat="1" applyFont="1" applyBorder="1" applyAlignment="1">
      <alignment horizontal="center" vertical="top" wrapText="1"/>
    </xf>
    <xf numFmtId="202" fontId="27" fillId="0" borderId="27" xfId="189" applyNumberFormat="1" applyFont="1" applyBorder="1" applyAlignment="1">
      <alignment horizontal="center" vertical="top"/>
      <protection/>
    </xf>
    <xf numFmtId="49" fontId="27" fillId="0" borderId="27" xfId="189" applyNumberFormat="1" applyFont="1" applyBorder="1" applyAlignment="1">
      <alignment horizontal="center"/>
      <protection/>
    </xf>
    <xf numFmtId="199" fontId="27" fillId="0" borderId="27" xfId="132" applyNumberFormat="1" applyFont="1" applyBorder="1" applyAlignment="1">
      <alignment horizontal="center"/>
    </xf>
    <xf numFmtId="3" fontId="27" fillId="0" borderId="27" xfId="189" applyNumberFormat="1" applyFont="1" applyFill="1" applyBorder="1">
      <alignment/>
      <protection/>
    </xf>
    <xf numFmtId="0" fontId="27" fillId="0" borderId="19" xfId="189" applyFont="1" applyBorder="1" applyAlignment="1">
      <alignment horizontal="center"/>
      <protection/>
    </xf>
    <xf numFmtId="201" fontId="27" fillId="0" borderId="19" xfId="189" applyNumberFormat="1" applyFont="1" applyBorder="1" applyAlignment="1">
      <alignment horizontal="right" vertical="top" wrapText="1"/>
      <protection/>
    </xf>
    <xf numFmtId="202" fontId="27" fillId="0" borderId="27" xfId="189" applyNumberFormat="1" applyFont="1" applyBorder="1" applyAlignment="1">
      <alignment horizontal="center" vertical="top" wrapText="1"/>
      <protection/>
    </xf>
    <xf numFmtId="49" fontId="27" fillId="0" borderId="27" xfId="189" applyNumberFormat="1" applyFont="1" applyBorder="1" applyAlignment="1">
      <alignment horizontal="center" vertical="top" wrapText="1"/>
      <protection/>
    </xf>
    <xf numFmtId="199" fontId="27" fillId="0" borderId="27" xfId="132" applyNumberFormat="1" applyFont="1" applyBorder="1" applyAlignment="1">
      <alignment horizontal="center" vertical="top" wrapText="1"/>
    </xf>
    <xf numFmtId="3" fontId="27" fillId="0" borderId="27" xfId="189" applyNumberFormat="1" applyFont="1" applyFill="1" applyBorder="1" applyAlignment="1">
      <alignment horizontal="right" vertical="top" wrapText="1"/>
      <protection/>
    </xf>
    <xf numFmtId="0" fontId="27" fillId="0" borderId="18" xfId="189" applyFont="1" applyBorder="1" applyAlignment="1">
      <alignment horizontal="center"/>
      <protection/>
    </xf>
    <xf numFmtId="0" fontId="27" fillId="0" borderId="20" xfId="189" applyFont="1" applyBorder="1" applyAlignment="1">
      <alignment horizontal="center"/>
      <protection/>
    </xf>
    <xf numFmtId="202" fontId="27" fillId="0" borderId="19" xfId="189" applyNumberFormat="1" applyFont="1" applyBorder="1" applyAlignment="1">
      <alignment horizontal="center" vertical="top"/>
      <protection/>
    </xf>
    <xf numFmtId="49" fontId="27" fillId="0" borderId="19" xfId="189" applyNumberFormat="1" applyFont="1" applyBorder="1" applyAlignment="1">
      <alignment horizontal="center"/>
      <protection/>
    </xf>
    <xf numFmtId="199" fontId="27" fillId="0" borderId="19" xfId="132" applyNumberFormat="1" applyFont="1" applyBorder="1" applyAlignment="1">
      <alignment horizontal="center"/>
    </xf>
    <xf numFmtId="3" fontId="27" fillId="0" borderId="19" xfId="189" applyNumberFormat="1" applyFont="1" applyFill="1" applyBorder="1">
      <alignment/>
      <protection/>
    </xf>
    <xf numFmtId="0" fontId="27" fillId="0" borderId="28" xfId="180" applyFont="1" applyBorder="1" applyAlignment="1">
      <alignment horizontal="center" vertical="top" wrapText="1"/>
      <protection/>
    </xf>
    <xf numFmtId="199" fontId="27" fillId="0" borderId="28" xfId="132" applyNumberFormat="1" applyFont="1" applyBorder="1" applyAlignment="1">
      <alignment horizontal="center" vertical="top" wrapText="1"/>
    </xf>
    <xf numFmtId="199" fontId="27" fillId="0" borderId="28" xfId="286" applyNumberFormat="1" applyFont="1" applyBorder="1" applyAlignment="1">
      <alignment horizontal="center" vertical="top" wrapText="1"/>
    </xf>
    <xf numFmtId="203" fontId="27" fillId="0" borderId="20" xfId="189" applyNumberFormat="1" applyFont="1" applyBorder="1" applyAlignment="1">
      <alignment horizontal="right" vertical="top" wrapText="1"/>
      <protection/>
    </xf>
    <xf numFmtId="3" fontId="84" fillId="0" borderId="27" xfId="189" applyNumberFormat="1" applyFont="1" applyFill="1" applyBorder="1">
      <alignment/>
      <protection/>
    </xf>
    <xf numFmtId="0" fontId="29" fillId="0" borderId="0" xfId="189" applyFont="1">
      <alignment/>
      <protection/>
    </xf>
    <xf numFmtId="49" fontId="29" fillId="0" borderId="0" xfId="189" applyNumberFormat="1" applyFont="1" applyAlignment="1">
      <alignment vertical="top"/>
      <protection/>
    </xf>
    <xf numFmtId="0" fontId="29" fillId="0" borderId="0" xfId="189" applyFont="1" applyAlignment="1">
      <alignment vertical="top" wrapText="1"/>
      <protection/>
    </xf>
    <xf numFmtId="0" fontId="29" fillId="0" borderId="0" xfId="189" applyFont="1" applyAlignment="1">
      <alignment horizontal="center"/>
      <protection/>
    </xf>
    <xf numFmtId="0" fontId="47" fillId="0" borderId="21" xfId="189" applyFont="1" applyBorder="1" applyAlignment="1">
      <alignment horizontal="left"/>
      <protection/>
    </xf>
    <xf numFmtId="0" fontId="26" fillId="43" borderId="29" xfId="189" applyFont="1" applyFill="1" applyBorder="1" applyAlignment="1">
      <alignment horizontal="left" vertical="top" wrapText="1"/>
      <protection/>
    </xf>
    <xf numFmtId="0" fontId="26" fillId="44" borderId="30" xfId="189" applyFont="1" applyFill="1" applyBorder="1" applyAlignment="1">
      <alignment horizontal="left" vertical="top" wrapText="1"/>
      <protection/>
    </xf>
    <xf numFmtId="0" fontId="26" fillId="42" borderId="31" xfId="189" applyFont="1" applyFill="1" applyBorder="1" applyAlignment="1">
      <alignment horizontal="left" vertical="top" wrapText="1" indent="3"/>
      <protection/>
    </xf>
    <xf numFmtId="0" fontId="26" fillId="0" borderId="32" xfId="189" applyFont="1" applyFill="1" applyBorder="1" applyAlignment="1">
      <alignment horizontal="left" vertical="top" wrapText="1" indent="3"/>
      <protection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vertical="top"/>
    </xf>
    <xf numFmtId="49" fontId="23" fillId="0" borderId="0" xfId="0" applyNumberFormat="1" applyFont="1" applyAlignment="1">
      <alignment horizontal="left"/>
    </xf>
    <xf numFmtId="49" fontId="22" fillId="0" borderId="0" xfId="0" applyNumberFormat="1" applyFont="1" applyAlignment="1">
      <alignment vertical="top"/>
    </xf>
    <xf numFmtId="0" fontId="22" fillId="0" borderId="0" xfId="0" applyFont="1" applyAlignment="1">
      <alignment horizontal="right"/>
    </xf>
    <xf numFmtId="0" fontId="22" fillId="0" borderId="0" xfId="0" applyFont="1" applyAlignment="1">
      <alignment vertical="top" wrapText="1"/>
    </xf>
    <xf numFmtId="0" fontId="22" fillId="0" borderId="0" xfId="0" applyFont="1" applyFill="1" applyAlignment="1">
      <alignment/>
    </xf>
    <xf numFmtId="0" fontId="23" fillId="0" borderId="18" xfId="0" applyFont="1" applyBorder="1" applyAlignment="1">
      <alignment horizontal="center"/>
    </xf>
    <xf numFmtId="49" fontId="23" fillId="0" borderId="18" xfId="0" applyNumberFormat="1" applyFont="1" applyBorder="1" applyAlignment="1">
      <alignment horizontal="center" vertical="top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vertical="top" wrapText="1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3" fillId="0" borderId="27" xfId="0" applyFont="1" applyBorder="1" applyAlignment="1">
      <alignment horizontal="center"/>
    </xf>
    <xf numFmtId="49" fontId="23" fillId="0" borderId="27" xfId="0" applyNumberFormat="1" applyFont="1" applyBorder="1" applyAlignment="1">
      <alignment vertical="top"/>
    </xf>
    <xf numFmtId="0" fontId="23" fillId="0" borderId="19" xfId="0" applyFont="1" applyBorder="1" applyAlignment="1">
      <alignment horizontal="center"/>
    </xf>
    <xf numFmtId="49" fontId="23" fillId="0" borderId="19" xfId="0" applyNumberFormat="1" applyFont="1" applyBorder="1" applyAlignment="1">
      <alignment vertical="top"/>
    </xf>
    <xf numFmtId="0" fontId="23" fillId="0" borderId="19" xfId="0" applyFont="1" applyBorder="1" applyAlignment="1">
      <alignment/>
    </xf>
    <xf numFmtId="0" fontId="23" fillId="45" borderId="20" xfId="0" applyFont="1" applyFill="1" applyBorder="1" applyAlignment="1">
      <alignment vertical="top" wrapText="1"/>
    </xf>
    <xf numFmtId="49" fontId="23" fillId="45" borderId="20" xfId="0" applyNumberFormat="1" applyFont="1" applyFill="1" applyBorder="1" applyAlignment="1">
      <alignment horizontal="center" vertical="top" wrapText="1"/>
    </xf>
    <xf numFmtId="201" fontId="23" fillId="45" borderId="20" xfId="0" applyNumberFormat="1" applyFont="1" applyFill="1" applyBorder="1" applyAlignment="1">
      <alignment horizontal="right" vertical="top" wrapText="1"/>
    </xf>
    <xf numFmtId="0" fontId="22" fillId="45" borderId="0" xfId="0" applyFont="1" applyFill="1" applyAlignment="1">
      <alignment horizontal="right"/>
    </xf>
    <xf numFmtId="0" fontId="22" fillId="45" borderId="0" xfId="0" applyFont="1" applyFill="1" applyAlignment="1">
      <alignment vertical="top" wrapText="1"/>
    </xf>
    <xf numFmtId="0" fontId="22" fillId="45" borderId="20" xfId="0" applyFont="1" applyFill="1" applyBorder="1" applyAlignment="1">
      <alignment horizontal="center" vertical="center"/>
    </xf>
    <xf numFmtId="0" fontId="22" fillId="45" borderId="0" xfId="0" applyFont="1" applyFill="1" applyAlignment="1">
      <alignment/>
    </xf>
    <xf numFmtId="0" fontId="85" fillId="46" borderId="20" xfId="0" applyFont="1" applyFill="1" applyBorder="1" applyAlignment="1">
      <alignment horizontal="left" vertical="top" wrapText="1" indent="1"/>
    </xf>
    <xf numFmtId="49" fontId="85" fillId="46" borderId="20" xfId="0" applyNumberFormat="1" applyFont="1" applyFill="1" applyBorder="1" applyAlignment="1">
      <alignment horizontal="center" vertical="top" wrapText="1"/>
    </xf>
    <xf numFmtId="201" fontId="85" fillId="46" borderId="20" xfId="0" applyNumberFormat="1" applyFont="1" applyFill="1" applyBorder="1" applyAlignment="1">
      <alignment horizontal="right" vertical="top" wrapText="1"/>
    </xf>
    <xf numFmtId="0" fontId="86" fillId="46" borderId="0" xfId="0" applyFont="1" applyFill="1" applyAlignment="1">
      <alignment horizontal="right"/>
    </xf>
    <xf numFmtId="0" fontId="86" fillId="46" borderId="0" xfId="0" applyFont="1" applyFill="1" applyAlignment="1">
      <alignment vertical="top" wrapText="1"/>
    </xf>
    <xf numFmtId="0" fontId="86" fillId="46" borderId="20" xfId="0" applyFont="1" applyFill="1" applyBorder="1" applyAlignment="1">
      <alignment horizontal="center" vertical="center"/>
    </xf>
    <xf numFmtId="0" fontId="86" fillId="46" borderId="0" xfId="0" applyFont="1" applyFill="1" applyAlignment="1">
      <alignment/>
    </xf>
    <xf numFmtId="0" fontId="23" fillId="47" borderId="20" xfId="0" applyFont="1" applyFill="1" applyBorder="1" applyAlignment="1">
      <alignment horizontal="left" vertical="top" wrapText="1" indent="2"/>
    </xf>
    <xf numFmtId="49" fontId="23" fillId="47" borderId="20" xfId="0" applyNumberFormat="1" applyFont="1" applyFill="1" applyBorder="1" applyAlignment="1">
      <alignment horizontal="center" vertical="top" wrapText="1"/>
    </xf>
    <xf numFmtId="201" fontId="23" fillId="47" borderId="20" xfId="0" applyNumberFormat="1" applyFont="1" applyFill="1" applyBorder="1" applyAlignment="1">
      <alignment horizontal="right" vertical="top" wrapText="1"/>
    </xf>
    <xf numFmtId="0" fontId="22" fillId="0" borderId="20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left" vertical="top" wrapText="1" indent="3"/>
    </xf>
    <xf numFmtId="49" fontId="23" fillId="0" borderId="20" xfId="0" applyNumberFormat="1" applyFont="1" applyBorder="1" applyAlignment="1">
      <alignment horizontal="center" vertical="top" wrapText="1"/>
    </xf>
    <xf numFmtId="201" fontId="23" fillId="0" borderId="20" xfId="0" applyNumberFormat="1" applyFont="1" applyBorder="1" applyAlignment="1">
      <alignment horizontal="right" vertical="top" wrapText="1"/>
    </xf>
    <xf numFmtId="0" fontId="23" fillId="0" borderId="20" xfId="0" applyFont="1" applyBorder="1" applyAlignment="1">
      <alignment horizontal="left" vertical="top" wrapText="1" indent="4"/>
    </xf>
    <xf numFmtId="0" fontId="23" fillId="48" borderId="20" xfId="0" applyFont="1" applyFill="1" applyBorder="1" applyAlignment="1">
      <alignment horizontal="left" vertical="top" wrapText="1" indent="5"/>
    </xf>
    <xf numFmtId="49" fontId="23" fillId="48" borderId="20" xfId="0" applyNumberFormat="1" applyFont="1" applyFill="1" applyBorder="1" applyAlignment="1">
      <alignment horizontal="center" vertical="top" wrapText="1"/>
    </xf>
    <xf numFmtId="201" fontId="23" fillId="48" borderId="20" xfId="0" applyNumberFormat="1" applyFont="1" applyFill="1" applyBorder="1" applyAlignment="1">
      <alignment horizontal="right" vertical="top" wrapText="1"/>
    </xf>
    <xf numFmtId="0" fontId="22" fillId="48" borderId="0" xfId="0" applyFont="1" applyFill="1" applyAlignment="1">
      <alignment horizontal="right"/>
    </xf>
    <xf numFmtId="0" fontId="22" fillId="48" borderId="0" xfId="0" applyFont="1" applyFill="1" applyAlignment="1">
      <alignment/>
    </xf>
    <xf numFmtId="0" fontId="22" fillId="48" borderId="20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left" vertical="top" wrapText="1" indent="6"/>
    </xf>
    <xf numFmtId="49" fontId="23" fillId="0" borderId="20" xfId="0" applyNumberFormat="1" applyFont="1" applyBorder="1" applyAlignment="1">
      <alignment horizontal="right" vertical="top" wrapText="1"/>
    </xf>
    <xf numFmtId="0" fontId="23" fillId="0" borderId="20" xfId="0" applyFont="1" applyBorder="1" applyAlignment="1">
      <alignment horizontal="left" vertical="top" wrapText="1" indent="7"/>
    </xf>
    <xf numFmtId="0" fontId="22" fillId="0" borderId="20" xfId="0" applyFont="1" applyBorder="1" applyAlignment="1">
      <alignment horizontal="left" vertical="top" wrapText="1" indent="8"/>
    </xf>
    <xf numFmtId="49" fontId="22" fillId="0" borderId="20" xfId="0" applyNumberFormat="1" applyFont="1" applyBorder="1" applyAlignment="1">
      <alignment horizontal="center" vertical="top" wrapText="1"/>
    </xf>
    <xf numFmtId="49" fontId="22" fillId="0" borderId="20" xfId="0" applyNumberFormat="1" applyFont="1" applyBorder="1" applyAlignment="1">
      <alignment horizontal="right" vertical="top" wrapText="1"/>
    </xf>
    <xf numFmtId="0" fontId="22" fillId="49" borderId="20" xfId="0" applyFont="1" applyFill="1" applyBorder="1" applyAlignment="1">
      <alignment horizontal="left" vertical="top" wrapText="1" indent="8"/>
    </xf>
    <xf numFmtId="49" fontId="22" fillId="49" borderId="20" xfId="0" applyNumberFormat="1" applyFont="1" applyFill="1" applyBorder="1" applyAlignment="1">
      <alignment horizontal="center" vertical="top"/>
    </xf>
    <xf numFmtId="49" fontId="22" fillId="49" borderId="20" xfId="0" applyNumberFormat="1" applyFont="1" applyFill="1" applyBorder="1" applyAlignment="1">
      <alignment horizontal="right" vertical="top" wrapText="1"/>
    </xf>
    <xf numFmtId="0" fontId="22" fillId="49" borderId="0" xfId="0" applyFont="1" applyFill="1" applyBorder="1" applyAlignment="1">
      <alignment horizontal="right"/>
    </xf>
    <xf numFmtId="0" fontId="22" fillId="49" borderId="0" xfId="0" applyFont="1" applyFill="1" applyBorder="1" applyAlignment="1">
      <alignment vertical="top" wrapText="1"/>
    </xf>
    <xf numFmtId="0" fontId="22" fillId="49" borderId="20" xfId="0" applyFont="1" applyFill="1" applyBorder="1" applyAlignment="1">
      <alignment horizontal="center" vertical="center"/>
    </xf>
    <xf numFmtId="0" fontId="22" fillId="49" borderId="0" xfId="0" applyFont="1" applyFill="1" applyBorder="1" applyAlignment="1">
      <alignment/>
    </xf>
    <xf numFmtId="0" fontId="22" fillId="50" borderId="20" xfId="0" applyFont="1" applyFill="1" applyBorder="1" applyAlignment="1">
      <alignment horizontal="left" vertical="top" wrapText="1" indent="8"/>
    </xf>
    <xf numFmtId="49" fontId="22" fillId="50" borderId="20" xfId="0" applyNumberFormat="1" applyFont="1" applyFill="1" applyBorder="1" applyAlignment="1">
      <alignment horizontal="center" vertical="top"/>
    </xf>
    <xf numFmtId="49" fontId="22" fillId="50" borderId="20" xfId="0" applyNumberFormat="1" applyFont="1" applyFill="1" applyBorder="1" applyAlignment="1">
      <alignment horizontal="right" vertical="top" wrapText="1"/>
    </xf>
    <xf numFmtId="0" fontId="22" fillId="50" borderId="0" xfId="0" applyFont="1" applyFill="1" applyBorder="1" applyAlignment="1">
      <alignment horizontal="right"/>
    </xf>
    <xf numFmtId="0" fontId="22" fillId="50" borderId="0" xfId="0" applyFont="1" applyFill="1" applyBorder="1" applyAlignment="1">
      <alignment vertical="top" wrapText="1"/>
    </xf>
    <xf numFmtId="0" fontId="22" fillId="50" borderId="20" xfId="0" applyFont="1" applyFill="1" applyBorder="1" applyAlignment="1">
      <alignment horizontal="center" vertical="center"/>
    </xf>
    <xf numFmtId="0" fontId="22" fillId="50" borderId="0" xfId="0" applyFont="1" applyFill="1" applyBorder="1" applyAlignment="1">
      <alignment/>
    </xf>
    <xf numFmtId="0" fontId="22" fillId="51" borderId="20" xfId="0" applyFont="1" applyFill="1" applyBorder="1" applyAlignment="1">
      <alignment horizontal="left" vertical="top" wrapText="1" indent="8"/>
    </xf>
    <xf numFmtId="49" fontId="22" fillId="51" borderId="20" xfId="0" applyNumberFormat="1" applyFont="1" applyFill="1" applyBorder="1" applyAlignment="1">
      <alignment horizontal="center" vertical="top"/>
    </xf>
    <xf numFmtId="49" fontId="22" fillId="51" borderId="20" xfId="0" applyNumberFormat="1" applyFont="1" applyFill="1" applyBorder="1" applyAlignment="1">
      <alignment horizontal="right" vertical="top" wrapText="1"/>
    </xf>
    <xf numFmtId="0" fontId="22" fillId="51" borderId="0" xfId="0" applyFont="1" applyFill="1" applyBorder="1" applyAlignment="1">
      <alignment horizontal="right"/>
    </xf>
    <xf numFmtId="0" fontId="22" fillId="51" borderId="0" xfId="0" applyFont="1" applyFill="1" applyBorder="1" applyAlignment="1">
      <alignment vertical="top" wrapText="1"/>
    </xf>
    <xf numFmtId="0" fontId="22" fillId="51" borderId="20" xfId="0" applyFont="1" applyFill="1" applyBorder="1" applyAlignment="1">
      <alignment horizontal="center" vertical="center"/>
    </xf>
    <xf numFmtId="0" fontId="22" fillId="51" borderId="0" xfId="0" applyFont="1" applyFill="1" applyBorder="1" applyAlignment="1">
      <alignment/>
    </xf>
    <xf numFmtId="0" fontId="23" fillId="46" borderId="20" xfId="0" applyFont="1" applyFill="1" applyBorder="1" applyAlignment="1">
      <alignment horizontal="left" vertical="top" wrapText="1" indent="1"/>
    </xf>
    <xf numFmtId="49" fontId="23" fillId="46" borderId="20" xfId="0" applyNumberFormat="1" applyFont="1" applyFill="1" applyBorder="1" applyAlignment="1">
      <alignment horizontal="center" vertical="top" wrapText="1"/>
    </xf>
    <xf numFmtId="201" fontId="23" fillId="46" borderId="20" xfId="0" applyNumberFormat="1" applyFont="1" applyFill="1" applyBorder="1" applyAlignment="1">
      <alignment horizontal="right" vertical="top" wrapText="1"/>
    </xf>
    <xf numFmtId="0" fontId="22" fillId="46" borderId="0" xfId="0" applyFont="1" applyFill="1" applyAlignment="1">
      <alignment horizontal="right"/>
    </xf>
    <xf numFmtId="0" fontId="22" fillId="46" borderId="0" xfId="0" applyFont="1" applyFill="1" applyAlignment="1">
      <alignment vertical="top" wrapText="1"/>
    </xf>
    <xf numFmtId="0" fontId="22" fillId="46" borderId="20" xfId="0" applyFont="1" applyFill="1" applyBorder="1" applyAlignment="1">
      <alignment horizontal="center" vertical="center"/>
    </xf>
    <xf numFmtId="0" fontId="22" fillId="46" borderId="0" xfId="0" applyFont="1" applyFill="1" applyAlignment="1">
      <alignment/>
    </xf>
    <xf numFmtId="49" fontId="22" fillId="51" borderId="20" xfId="0" applyNumberFormat="1" applyFont="1" applyFill="1" applyBorder="1" applyAlignment="1">
      <alignment horizontal="left" vertical="top" wrapText="1" indent="4"/>
    </xf>
    <xf numFmtId="49" fontId="22" fillId="51" borderId="20" xfId="0" applyNumberFormat="1" applyFont="1" applyFill="1" applyBorder="1" applyAlignment="1">
      <alignment horizontal="center" vertical="top" wrapText="1"/>
    </xf>
    <xf numFmtId="0" fontId="22" fillId="51" borderId="0" xfId="0" applyFont="1" applyFill="1" applyAlignment="1">
      <alignment horizontal="right"/>
    </xf>
    <xf numFmtId="0" fontId="22" fillId="51" borderId="0" xfId="0" applyFont="1" applyFill="1" applyAlignment="1">
      <alignment/>
    </xf>
    <xf numFmtId="0" fontId="52" fillId="0" borderId="20" xfId="0" applyFont="1" applyBorder="1" applyAlignment="1">
      <alignment horizontal="left" vertical="top" wrapText="1" indent="7"/>
    </xf>
    <xf numFmtId="0" fontId="22" fillId="51" borderId="20" xfId="0" applyFont="1" applyFill="1" applyBorder="1" applyAlignment="1">
      <alignment horizontal="left" vertical="top" wrapText="1" indent="7"/>
    </xf>
    <xf numFmtId="0" fontId="22" fillId="50" borderId="20" xfId="0" applyFont="1" applyFill="1" applyBorder="1" applyAlignment="1">
      <alignment horizontal="left" vertical="top" wrapText="1" indent="7"/>
    </xf>
    <xf numFmtId="49" fontId="22" fillId="50" borderId="20" xfId="0" applyNumberFormat="1" applyFont="1" applyFill="1" applyBorder="1" applyAlignment="1">
      <alignment horizontal="center" vertical="top" wrapText="1"/>
    </xf>
    <xf numFmtId="0" fontId="22" fillId="50" borderId="0" xfId="0" applyFont="1" applyFill="1" applyAlignment="1">
      <alignment horizontal="right"/>
    </xf>
    <xf numFmtId="0" fontId="22" fillId="50" borderId="0" xfId="0" applyFont="1" applyFill="1" applyAlignment="1">
      <alignment/>
    </xf>
    <xf numFmtId="49" fontId="22" fillId="50" borderId="20" xfId="0" applyNumberFormat="1" applyFont="1" applyFill="1" applyBorder="1" applyAlignment="1">
      <alignment horizontal="left" vertical="top" wrapText="1" indent="4"/>
    </xf>
    <xf numFmtId="0" fontId="52" fillId="50" borderId="20" xfId="0" applyFont="1" applyFill="1" applyBorder="1" applyAlignment="1">
      <alignment horizontal="left" vertical="top" wrapText="1" indent="7"/>
    </xf>
    <xf numFmtId="206" fontId="22" fillId="51" borderId="20" xfId="0" applyNumberFormat="1" applyFont="1" applyFill="1" applyBorder="1" applyAlignment="1">
      <alignment horizontal="right" vertical="top" wrapText="1"/>
    </xf>
    <xf numFmtId="49" fontId="22" fillId="51" borderId="0" xfId="0" applyNumberFormat="1" applyFont="1" applyFill="1" applyAlignment="1">
      <alignment/>
    </xf>
    <xf numFmtId="2" fontId="22" fillId="51" borderId="20" xfId="0" applyNumberFormat="1" applyFont="1" applyFill="1" applyBorder="1" applyAlignment="1">
      <alignment horizontal="right" vertical="top" wrapText="1"/>
    </xf>
    <xf numFmtId="49" fontId="22" fillId="0" borderId="0" xfId="0" applyNumberFormat="1" applyFont="1" applyFill="1" applyBorder="1" applyAlignment="1">
      <alignment vertical="top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vertical="top" wrapText="1"/>
    </xf>
    <xf numFmtId="0" fontId="23" fillId="51" borderId="20" xfId="0" applyFont="1" applyFill="1" applyBorder="1" applyAlignment="1">
      <alignment vertical="top" wrapText="1"/>
    </xf>
    <xf numFmtId="0" fontId="46" fillId="51" borderId="20" xfId="0" applyFont="1" applyFill="1" applyBorder="1" applyAlignment="1">
      <alignment vertical="top" wrapText="1"/>
    </xf>
    <xf numFmtId="0" fontId="46" fillId="51" borderId="20" xfId="0" applyFont="1" applyFill="1" applyBorder="1" applyAlignment="1">
      <alignment horizontal="left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 vertical="top" wrapText="1"/>
    </xf>
    <xf numFmtId="0" fontId="24" fillId="0" borderId="0" xfId="0" applyFont="1" applyFill="1" applyAlignment="1">
      <alignment/>
    </xf>
    <xf numFmtId="0" fontId="27" fillId="0" borderId="0" xfId="0" applyFont="1" applyAlignment="1">
      <alignment/>
    </xf>
    <xf numFmtId="0" fontId="46" fillId="51" borderId="20" xfId="189" applyFont="1" applyFill="1" applyBorder="1" applyAlignment="1">
      <alignment vertical="top" wrapText="1"/>
      <protection/>
    </xf>
    <xf numFmtId="0" fontId="46" fillId="51" borderId="20" xfId="189" applyFont="1" applyFill="1" applyBorder="1" applyAlignment="1">
      <alignment horizontal="left" vertical="top" wrapText="1"/>
      <protection/>
    </xf>
    <xf numFmtId="0" fontId="23" fillId="45" borderId="20" xfId="189" applyFont="1" applyFill="1" applyBorder="1" applyAlignment="1">
      <alignment vertical="top" wrapText="1"/>
      <protection/>
    </xf>
    <xf numFmtId="0" fontId="23" fillId="51" borderId="20" xfId="189" applyFont="1" applyFill="1" applyBorder="1" applyAlignment="1">
      <alignment vertical="top" wrapText="1"/>
      <protection/>
    </xf>
    <xf numFmtId="0" fontId="87" fillId="0" borderId="0" xfId="172" applyFont="1">
      <alignment/>
      <protection/>
    </xf>
    <xf numFmtId="0" fontId="22" fillId="0" borderId="0" xfId="172" applyFont="1" applyAlignment="1">
      <alignment horizontal="left" vertical="top"/>
      <protection/>
    </xf>
    <xf numFmtId="0" fontId="88" fillId="0" borderId="33" xfId="172" applyFont="1" applyBorder="1" applyAlignment="1">
      <alignment horizontal="center" vertical="center" wrapText="1"/>
      <protection/>
    </xf>
    <xf numFmtId="0" fontId="88" fillId="0" borderId="20" xfId="172" applyFont="1" applyBorder="1" applyAlignment="1">
      <alignment horizontal="center" vertical="center" wrapText="1"/>
      <protection/>
    </xf>
    <xf numFmtId="0" fontId="88" fillId="0" borderId="34" xfId="172" applyFont="1" applyBorder="1" applyAlignment="1">
      <alignment horizontal="center" vertical="center" wrapText="1"/>
      <protection/>
    </xf>
    <xf numFmtId="0" fontId="89" fillId="52" borderId="31" xfId="172" applyFont="1" applyFill="1" applyBorder="1" applyAlignment="1">
      <alignment vertical="center"/>
      <protection/>
    </xf>
    <xf numFmtId="0" fontId="89" fillId="52" borderId="35" xfId="172" applyFont="1" applyFill="1" applyBorder="1" applyAlignment="1">
      <alignment vertical="center"/>
      <protection/>
    </xf>
    <xf numFmtId="0" fontId="22" fillId="52" borderId="35" xfId="172" applyFont="1" applyFill="1" applyBorder="1" applyAlignment="1">
      <alignment horizontal="left" vertical="top"/>
      <protection/>
    </xf>
    <xf numFmtId="0" fontId="22" fillId="52" borderId="36" xfId="172" applyFont="1" applyFill="1" applyBorder="1" applyAlignment="1">
      <alignment horizontal="left" vertical="top"/>
      <protection/>
    </xf>
    <xf numFmtId="0" fontId="90" fillId="53" borderId="31" xfId="172" applyFont="1" applyFill="1" applyBorder="1" applyAlignment="1">
      <alignment vertical="center"/>
      <protection/>
    </xf>
    <xf numFmtId="0" fontId="90" fillId="53" borderId="35" xfId="172" applyFont="1" applyFill="1" applyBorder="1" applyAlignment="1">
      <alignment vertical="center"/>
      <protection/>
    </xf>
    <xf numFmtId="0" fontId="22" fillId="53" borderId="35" xfId="172" applyFont="1" applyFill="1" applyBorder="1" applyAlignment="1">
      <alignment horizontal="left" vertical="top"/>
      <protection/>
    </xf>
    <xf numFmtId="0" fontId="22" fillId="53" borderId="36" xfId="172" applyFont="1" applyFill="1" applyBorder="1" applyAlignment="1">
      <alignment horizontal="left" vertical="top"/>
      <protection/>
    </xf>
    <xf numFmtId="0" fontId="90" fillId="53" borderId="35" xfId="172" applyFont="1" applyFill="1" applyBorder="1" applyAlignment="1">
      <alignment horizontal="left" vertical="center"/>
      <protection/>
    </xf>
    <xf numFmtId="0" fontId="87" fillId="0" borderId="0" xfId="172" applyFont="1" applyFill="1">
      <alignment/>
      <protection/>
    </xf>
    <xf numFmtId="0" fontId="89" fillId="54" borderId="32" xfId="172" applyFont="1" applyFill="1" applyBorder="1" applyAlignment="1">
      <alignment horizontal="left" vertical="top"/>
      <protection/>
    </xf>
    <xf numFmtId="0" fontId="89" fillId="54" borderId="37" xfId="172" applyFont="1" applyFill="1" applyBorder="1" applyAlignment="1">
      <alignment horizontal="left" vertical="top" wrapText="1"/>
      <protection/>
    </xf>
    <xf numFmtId="0" fontId="89" fillId="54" borderId="38" xfId="172" applyFont="1" applyFill="1" applyBorder="1" applyAlignment="1">
      <alignment horizontal="left" vertical="top" wrapText="1"/>
      <protection/>
    </xf>
    <xf numFmtId="0" fontId="89" fillId="55" borderId="32" xfId="172" applyFont="1" applyFill="1" applyBorder="1" applyAlignment="1">
      <alignment horizontal="left" vertical="top"/>
      <protection/>
    </xf>
    <xf numFmtId="0" fontId="89" fillId="55" borderId="37" xfId="172" applyFont="1" applyFill="1" applyBorder="1" applyAlignment="1">
      <alignment horizontal="left" vertical="top" wrapText="1"/>
      <protection/>
    </xf>
    <xf numFmtId="0" fontId="89" fillId="55" borderId="38" xfId="172" applyFont="1" applyFill="1" applyBorder="1" applyAlignment="1">
      <alignment horizontal="left" vertical="top" wrapText="1"/>
      <protection/>
    </xf>
    <xf numFmtId="0" fontId="91" fillId="56" borderId="32" xfId="172" applyFont="1" applyFill="1" applyBorder="1" applyAlignment="1">
      <alignment vertical="center"/>
      <protection/>
    </xf>
    <xf numFmtId="0" fontId="91" fillId="56" borderId="37" xfId="172" applyFont="1" applyFill="1" applyBorder="1" applyAlignment="1">
      <alignment vertical="center"/>
      <protection/>
    </xf>
    <xf numFmtId="0" fontId="22" fillId="56" borderId="37" xfId="172" applyFont="1" applyFill="1" applyBorder="1" applyAlignment="1">
      <alignment horizontal="left" vertical="top"/>
      <protection/>
    </xf>
    <xf numFmtId="0" fontId="22" fillId="56" borderId="38" xfId="172" applyFont="1" applyFill="1" applyBorder="1" applyAlignment="1">
      <alignment horizontal="left" vertical="top"/>
      <protection/>
    </xf>
    <xf numFmtId="0" fontId="92" fillId="0" borderId="39" xfId="172" applyFont="1" applyFill="1" applyBorder="1" applyAlignment="1">
      <alignment horizontal="center" vertical="top" wrapText="1"/>
      <protection/>
    </xf>
    <xf numFmtId="0" fontId="27" fillId="0" borderId="40" xfId="172" applyFont="1" applyBorder="1" applyAlignment="1">
      <alignment horizontal="center" vertical="top"/>
      <protection/>
    </xf>
    <xf numFmtId="0" fontId="27" fillId="0" borderId="41" xfId="172" applyFont="1" applyBorder="1" applyAlignment="1">
      <alignment horizontal="center" vertical="top"/>
      <protection/>
    </xf>
    <xf numFmtId="0" fontId="27" fillId="0" borderId="42" xfId="172" applyFont="1" applyBorder="1" applyAlignment="1">
      <alignment horizontal="center" vertical="top"/>
      <protection/>
    </xf>
    <xf numFmtId="0" fontId="27" fillId="0" borderId="43" xfId="172" applyFont="1" applyBorder="1" applyAlignment="1">
      <alignment horizontal="center" vertical="top"/>
      <protection/>
    </xf>
    <xf numFmtId="0" fontId="27" fillId="0" borderId="44" xfId="172" applyFont="1" applyBorder="1" applyAlignment="1">
      <alignment horizontal="center" vertical="top"/>
      <protection/>
    </xf>
    <xf numFmtId="0" fontId="27" fillId="0" borderId="45" xfId="172" applyFont="1" applyFill="1" applyBorder="1" applyAlignment="1">
      <alignment horizontal="center" vertical="top" wrapText="1"/>
      <protection/>
    </xf>
    <xf numFmtId="0" fontId="22" fillId="0" borderId="0" xfId="172" applyFont="1" applyAlignment="1">
      <alignment wrapText="1"/>
      <protection/>
    </xf>
    <xf numFmtId="0" fontId="27" fillId="0" borderId="46" xfId="172" applyFont="1" applyFill="1" applyBorder="1" applyAlignment="1">
      <alignment horizontal="center" vertical="top" wrapText="1"/>
      <protection/>
    </xf>
    <xf numFmtId="0" fontId="27" fillId="0" borderId="47" xfId="172" applyFont="1" applyBorder="1" applyAlignment="1">
      <alignment horizontal="center" vertical="top" wrapText="1"/>
      <protection/>
    </xf>
    <xf numFmtId="0" fontId="27" fillId="0" borderId="48" xfId="172" applyFont="1" applyBorder="1" applyAlignment="1">
      <alignment horizontal="center" vertical="top" wrapText="1"/>
      <protection/>
    </xf>
    <xf numFmtId="0" fontId="27" fillId="0" borderId="49" xfId="172" applyFont="1" applyBorder="1" applyAlignment="1">
      <alignment horizontal="center" vertical="top" wrapText="1"/>
      <protection/>
    </xf>
    <xf numFmtId="0" fontId="27" fillId="0" borderId="50" xfId="172" applyFont="1" applyBorder="1" applyAlignment="1">
      <alignment horizontal="center" vertical="top" wrapText="1"/>
      <protection/>
    </xf>
    <xf numFmtId="0" fontId="27" fillId="0" borderId="51" xfId="172" applyFont="1" applyBorder="1" applyAlignment="1">
      <alignment horizontal="center" vertical="top" wrapText="1"/>
      <protection/>
    </xf>
    <xf numFmtId="0" fontId="89" fillId="54" borderId="31" xfId="172" applyFont="1" applyFill="1" applyBorder="1" applyAlignment="1">
      <alignment horizontal="left" vertical="top"/>
      <protection/>
    </xf>
    <xf numFmtId="0" fontId="89" fillId="54" borderId="35" xfId="172" applyFont="1" applyFill="1" applyBorder="1" applyAlignment="1">
      <alignment horizontal="left" vertical="top" wrapText="1"/>
      <protection/>
    </xf>
    <xf numFmtId="0" fontId="89" fillId="54" borderId="36" xfId="172" applyFont="1" applyFill="1" applyBorder="1" applyAlignment="1">
      <alignment horizontal="left" vertical="top" wrapText="1"/>
      <protection/>
    </xf>
    <xf numFmtId="0" fontId="87" fillId="0" borderId="0" xfId="172" applyFont="1" applyAlignment="1">
      <alignment wrapText="1"/>
      <protection/>
    </xf>
    <xf numFmtId="0" fontId="22" fillId="52" borderId="35" xfId="172" applyFont="1" applyFill="1" applyBorder="1" applyAlignment="1">
      <alignment horizontal="left" vertical="top" wrapText="1"/>
      <protection/>
    </xf>
    <xf numFmtId="0" fontId="22" fillId="52" borderId="36" xfId="172" applyFont="1" applyFill="1" applyBorder="1" applyAlignment="1">
      <alignment horizontal="left" vertical="top" wrapText="1"/>
      <protection/>
    </xf>
    <xf numFmtId="0" fontId="22" fillId="53" borderId="35" xfId="172" applyFont="1" applyFill="1" applyBorder="1" applyAlignment="1">
      <alignment horizontal="left" vertical="top" wrapText="1"/>
      <protection/>
    </xf>
    <xf numFmtId="0" fontId="22" fillId="53" borderId="36" xfId="172" applyFont="1" applyFill="1" applyBorder="1" applyAlignment="1">
      <alignment horizontal="left" vertical="top" wrapText="1"/>
      <protection/>
    </xf>
    <xf numFmtId="0" fontId="93" fillId="0" borderId="0" xfId="172" applyFont="1">
      <alignment/>
      <protection/>
    </xf>
    <xf numFmtId="0" fontId="87" fillId="0" borderId="0" xfId="172" applyFont="1" applyAlignment="1">
      <alignment horizontal="left" vertical="center"/>
      <protection/>
    </xf>
    <xf numFmtId="0" fontId="89" fillId="52" borderId="35" xfId="172" applyFont="1" applyFill="1" applyBorder="1" applyAlignment="1">
      <alignment/>
      <protection/>
    </xf>
    <xf numFmtId="204" fontId="23" fillId="0" borderId="20" xfId="132" applyNumberFormat="1" applyFont="1" applyFill="1" applyBorder="1" applyAlignment="1">
      <alignment vertical="top"/>
    </xf>
    <xf numFmtId="0" fontId="22" fillId="0" borderId="19" xfId="184" applyFont="1" applyBorder="1" applyAlignment="1">
      <alignment horizontal="left" vertical="top" wrapText="1"/>
      <protection/>
    </xf>
    <xf numFmtId="0" fontId="22" fillId="0" borderId="20" xfId="184" applyFont="1" applyBorder="1" applyAlignment="1">
      <alignment horizontal="left" vertical="top" wrapText="1"/>
      <protection/>
    </xf>
    <xf numFmtId="0" fontId="22" fillId="0" borderId="52" xfId="184" applyFont="1" applyBorder="1" applyAlignment="1">
      <alignment horizontal="center" vertical="top" wrapText="1"/>
      <protection/>
    </xf>
    <xf numFmtId="0" fontId="92" fillId="0" borderId="53" xfId="172" applyFont="1" applyFill="1" applyBorder="1" applyAlignment="1">
      <alignment horizontal="center" vertical="top" wrapText="1"/>
      <protection/>
    </xf>
    <xf numFmtId="43" fontId="27" fillId="0" borderId="54" xfId="128" applyFont="1" applyBorder="1" applyAlignment="1">
      <alignment horizontal="center" vertical="top"/>
    </xf>
    <xf numFmtId="0" fontId="27" fillId="0" borderId="55" xfId="172" applyFont="1" applyBorder="1" applyAlignment="1">
      <alignment horizontal="center" vertical="top"/>
      <protection/>
    </xf>
    <xf numFmtId="0" fontId="27" fillId="0" borderId="56" xfId="172" applyFont="1" applyBorder="1" applyAlignment="1">
      <alignment horizontal="center" vertical="top"/>
      <protection/>
    </xf>
    <xf numFmtId="0" fontId="27" fillId="0" borderId="57" xfId="172" applyFont="1" applyBorder="1" applyAlignment="1">
      <alignment horizontal="center" vertical="top"/>
      <protection/>
    </xf>
    <xf numFmtId="0" fontId="27" fillId="0" borderId="27" xfId="172" applyFont="1" applyBorder="1" applyAlignment="1">
      <alignment horizontal="center" vertical="top"/>
      <protection/>
    </xf>
    <xf numFmtId="0" fontId="27" fillId="0" borderId="58" xfId="172" applyFont="1" applyBorder="1" applyAlignment="1">
      <alignment horizontal="center" vertical="top"/>
      <protection/>
    </xf>
    <xf numFmtId="0" fontId="22" fillId="0" borderId="31" xfId="184" applyFont="1" applyBorder="1" applyAlignment="1">
      <alignment horizontal="center" vertical="top" wrapText="1"/>
      <protection/>
    </xf>
    <xf numFmtId="0" fontId="22" fillId="50" borderId="18" xfId="184" applyFont="1" applyFill="1" applyBorder="1" applyAlignment="1">
      <alignment horizontal="left" vertical="top" wrapText="1"/>
      <protection/>
    </xf>
    <xf numFmtId="0" fontId="22" fillId="0" borderId="18" xfId="184" applyFont="1" applyBorder="1" applyAlignment="1">
      <alignment horizontal="left" vertical="top" wrapText="1"/>
      <protection/>
    </xf>
    <xf numFmtId="0" fontId="22" fillId="50" borderId="20" xfId="184" applyFont="1" applyFill="1" applyBorder="1" applyAlignment="1">
      <alignment horizontal="left" vertical="top" wrapText="1"/>
      <protection/>
    </xf>
    <xf numFmtId="0" fontId="22" fillId="0" borderId="32" xfId="184" applyFont="1" applyBorder="1" applyAlignment="1">
      <alignment horizontal="left" vertical="top" wrapText="1"/>
      <protection/>
    </xf>
    <xf numFmtId="0" fontId="91" fillId="56" borderId="0" xfId="172" applyFont="1" applyFill="1" applyBorder="1" applyAlignment="1">
      <alignment vertical="center"/>
      <protection/>
    </xf>
    <xf numFmtId="0" fontId="22" fillId="0" borderId="54" xfId="184" applyFont="1" applyBorder="1" applyAlignment="1">
      <alignment horizontal="center" vertical="top" wrapText="1"/>
      <protection/>
    </xf>
    <xf numFmtId="0" fontId="22" fillId="0" borderId="59" xfId="184" applyFont="1" applyBorder="1" applyAlignment="1">
      <alignment horizontal="center" vertical="top" wrapText="1"/>
      <protection/>
    </xf>
    <xf numFmtId="0" fontId="22" fillId="0" borderId="58" xfId="184" applyFont="1" applyBorder="1" applyAlignment="1">
      <alignment horizontal="left" vertical="top" wrapText="1"/>
      <protection/>
    </xf>
    <xf numFmtId="43" fontId="27" fillId="0" borderId="59" xfId="128" applyFont="1" applyBorder="1" applyAlignment="1">
      <alignment horizontal="center" vertical="top"/>
    </xf>
    <xf numFmtId="0" fontId="27" fillId="0" borderId="60" xfId="172" applyFont="1" applyBorder="1" applyAlignment="1">
      <alignment horizontal="center" vertical="top"/>
      <protection/>
    </xf>
    <xf numFmtId="0" fontId="27" fillId="0" borderId="61" xfId="172" applyFont="1" applyBorder="1" applyAlignment="1">
      <alignment horizontal="center" vertical="top"/>
      <protection/>
    </xf>
    <xf numFmtId="0" fontId="27" fillId="0" borderId="62" xfId="172" applyFont="1" applyBorder="1" applyAlignment="1">
      <alignment horizontal="center" vertical="top"/>
      <protection/>
    </xf>
    <xf numFmtId="0" fontId="27" fillId="0" borderId="18" xfId="172" applyFont="1" applyBorder="1" applyAlignment="1">
      <alignment horizontal="center" vertical="top"/>
      <protection/>
    </xf>
    <xf numFmtId="0" fontId="27" fillId="0" borderId="52" xfId="172" applyFont="1" applyBorder="1" applyAlignment="1">
      <alignment horizontal="center" vertical="top"/>
      <protection/>
    </xf>
    <xf numFmtId="0" fontId="27" fillId="0" borderId="63" xfId="172" applyFont="1" applyBorder="1" applyAlignment="1">
      <alignment horizontal="center" vertical="top"/>
      <protection/>
    </xf>
    <xf numFmtId="0" fontId="27" fillId="0" borderId="64" xfId="172" applyFont="1" applyBorder="1" applyAlignment="1">
      <alignment horizontal="center" vertical="top"/>
      <protection/>
    </xf>
    <xf numFmtId="0" fontId="27" fillId="0" borderId="65" xfId="172" applyFont="1" applyBorder="1" applyAlignment="1">
      <alignment horizontal="center" vertical="top"/>
      <protection/>
    </xf>
    <xf numFmtId="0" fontId="27" fillId="0" borderId="66" xfId="172" applyFont="1" applyBorder="1" applyAlignment="1">
      <alignment horizontal="center" vertical="top"/>
      <protection/>
    </xf>
    <xf numFmtId="0" fontId="22" fillId="0" borderId="67" xfId="184" applyFont="1" applyBorder="1" applyAlignment="1">
      <alignment horizontal="left" vertical="top" wrapText="1"/>
      <protection/>
    </xf>
    <xf numFmtId="0" fontId="22" fillId="0" borderId="68" xfId="184" applyFont="1" applyBorder="1" applyAlignment="1">
      <alignment horizontal="center" vertical="top" wrapText="1"/>
      <protection/>
    </xf>
    <xf numFmtId="0" fontId="27" fillId="0" borderId="68" xfId="128" applyNumberFormat="1" applyFont="1" applyBorder="1" applyAlignment="1">
      <alignment horizontal="center" vertical="top" wrapText="1"/>
    </xf>
    <xf numFmtId="0" fontId="27" fillId="0" borderId="69" xfId="172" applyFont="1" applyBorder="1" applyAlignment="1">
      <alignment horizontal="center" vertical="top" wrapText="1"/>
      <protection/>
    </xf>
    <xf numFmtId="0" fontId="27" fillId="0" borderId="70" xfId="172" applyFont="1" applyBorder="1" applyAlignment="1">
      <alignment horizontal="center" vertical="top" wrapText="1"/>
      <protection/>
    </xf>
    <xf numFmtId="0" fontId="27" fillId="0" borderId="71" xfId="172" applyFont="1" applyBorder="1" applyAlignment="1">
      <alignment horizontal="center" vertical="top" wrapText="1"/>
      <protection/>
    </xf>
    <xf numFmtId="0" fontId="27" fillId="0" borderId="72" xfId="172" applyFont="1" applyBorder="1" applyAlignment="1">
      <alignment horizontal="center" vertical="top" wrapText="1"/>
      <protection/>
    </xf>
    <xf numFmtId="0" fontId="27" fillId="0" borderId="67" xfId="172" applyFont="1" applyBorder="1" applyAlignment="1">
      <alignment horizontal="center" vertical="top" wrapText="1"/>
      <protection/>
    </xf>
    <xf numFmtId="43" fontId="27" fillId="0" borderId="68" xfId="128" applyFont="1" applyBorder="1" applyAlignment="1">
      <alignment horizontal="center" vertical="top" wrapText="1"/>
    </xf>
    <xf numFmtId="0" fontId="22" fillId="50" borderId="72" xfId="184" applyFont="1" applyFill="1" applyBorder="1" applyAlignment="1">
      <alignment horizontal="left" vertical="top" wrapText="1"/>
      <protection/>
    </xf>
    <xf numFmtId="0" fontId="92" fillId="0" borderId="28" xfId="172" applyFont="1" applyFill="1" applyBorder="1" applyAlignment="1">
      <alignment horizontal="center" vertical="top" wrapText="1"/>
      <protection/>
    </xf>
    <xf numFmtId="0" fontId="22" fillId="57" borderId="35" xfId="172" applyFont="1" applyFill="1" applyBorder="1" applyAlignment="1">
      <alignment horizontal="left" vertical="top" wrapText="1"/>
      <protection/>
    </xf>
    <xf numFmtId="0" fontId="22" fillId="57" borderId="36" xfId="172" applyFont="1" applyFill="1" applyBorder="1" applyAlignment="1">
      <alignment horizontal="left" vertical="top" wrapText="1"/>
      <protection/>
    </xf>
    <xf numFmtId="0" fontId="22" fillId="50" borderId="70" xfId="184" applyFont="1" applyFill="1" applyBorder="1" applyAlignment="1" quotePrefix="1">
      <alignment horizontal="left" vertical="top" wrapText="1"/>
      <protection/>
    </xf>
    <xf numFmtId="0" fontId="22" fillId="50" borderId="70" xfId="184" applyFont="1" applyFill="1" applyBorder="1" applyAlignment="1">
      <alignment horizontal="left" vertical="top" wrapText="1"/>
      <protection/>
    </xf>
    <xf numFmtId="0" fontId="22" fillId="50" borderId="73" xfId="184" applyFont="1" applyFill="1" applyBorder="1" applyAlignment="1">
      <alignment horizontal="left" vertical="top" wrapText="1"/>
      <protection/>
    </xf>
    <xf numFmtId="0" fontId="22" fillId="50" borderId="27" xfId="184" applyFont="1" applyFill="1" applyBorder="1" applyAlignment="1">
      <alignment horizontal="left" vertical="top" wrapText="1"/>
      <protection/>
    </xf>
    <xf numFmtId="43" fontId="27" fillId="0" borderId="68" xfId="123" applyFont="1" applyBorder="1" applyAlignment="1">
      <alignment horizontal="center" vertical="top" wrapText="1"/>
    </xf>
    <xf numFmtId="43" fontId="27" fillId="0" borderId="61" xfId="123" applyFont="1" applyBorder="1" applyAlignment="1">
      <alignment horizontal="center" vertical="top"/>
    </xf>
    <xf numFmtId="43" fontId="27" fillId="0" borderId="70" xfId="123" applyFont="1" applyBorder="1" applyAlignment="1">
      <alignment horizontal="center" vertical="top" wrapText="1"/>
    </xf>
    <xf numFmtId="43" fontId="27" fillId="0" borderId="72" xfId="123" applyFont="1" applyBorder="1" applyAlignment="1">
      <alignment horizontal="center" vertical="top" wrapText="1"/>
    </xf>
    <xf numFmtId="0" fontId="92" fillId="0" borderId="74" xfId="172" applyFont="1" applyFill="1" applyBorder="1" applyAlignment="1">
      <alignment horizontal="center" vertical="top" wrapText="1"/>
      <protection/>
    </xf>
    <xf numFmtId="0" fontId="92" fillId="0" borderId="75" xfId="172" applyFont="1" applyFill="1" applyBorder="1" applyAlignment="1">
      <alignment horizontal="center" vertical="top" wrapText="1"/>
      <protection/>
    </xf>
    <xf numFmtId="0" fontId="22" fillId="0" borderId="72" xfId="184" applyFont="1" applyBorder="1" applyAlignment="1">
      <alignment horizontal="left" vertical="top" wrapText="1"/>
      <protection/>
    </xf>
    <xf numFmtId="0" fontId="22" fillId="0" borderId="67" xfId="184" applyFont="1" applyBorder="1" applyAlignment="1">
      <alignment horizontal="center" vertical="top" wrapText="1"/>
      <protection/>
    </xf>
    <xf numFmtId="43" fontId="27" fillId="0" borderId="68" xfId="128" applyFont="1" applyBorder="1" applyAlignment="1">
      <alignment horizontal="center" vertical="top"/>
    </xf>
    <xf numFmtId="0" fontId="27" fillId="0" borderId="69" xfId="172" applyFont="1" applyBorder="1" applyAlignment="1">
      <alignment horizontal="center" vertical="top"/>
      <protection/>
    </xf>
    <xf numFmtId="0" fontId="27" fillId="0" borderId="70" xfId="172" applyFont="1" applyBorder="1" applyAlignment="1">
      <alignment horizontal="center" vertical="top"/>
      <protection/>
    </xf>
    <xf numFmtId="0" fontId="27" fillId="0" borderId="71" xfId="172" applyFont="1" applyBorder="1" applyAlignment="1">
      <alignment horizontal="center" vertical="top"/>
      <protection/>
    </xf>
    <xf numFmtId="0" fontId="27" fillId="0" borderId="72" xfId="172" applyFont="1" applyBorder="1" applyAlignment="1">
      <alignment horizontal="center" vertical="top"/>
      <protection/>
    </xf>
    <xf numFmtId="0" fontId="27" fillId="0" borderId="67" xfId="172" applyFont="1" applyBorder="1" applyAlignment="1">
      <alignment horizontal="center" vertical="top"/>
      <protection/>
    </xf>
    <xf numFmtId="0" fontId="22" fillId="0" borderId="52" xfId="184" applyFont="1" applyBorder="1" applyAlignment="1">
      <alignment horizontal="left" vertical="top" wrapText="1"/>
      <protection/>
    </xf>
    <xf numFmtId="0" fontId="22" fillId="0" borderId="76" xfId="184" applyFont="1" applyBorder="1" applyAlignment="1">
      <alignment horizontal="center" vertical="top" wrapText="1"/>
      <protection/>
    </xf>
    <xf numFmtId="0" fontId="22" fillId="47" borderId="67" xfId="184" applyFont="1" applyFill="1" applyBorder="1" applyAlignment="1">
      <alignment horizontal="left" vertical="top" wrapText="1"/>
      <protection/>
    </xf>
    <xf numFmtId="0" fontId="22" fillId="47" borderId="68" xfId="184" applyFont="1" applyFill="1" applyBorder="1" applyAlignment="1">
      <alignment horizontal="center" vertical="top" wrapText="1"/>
      <protection/>
    </xf>
    <xf numFmtId="43" fontId="27" fillId="47" borderId="68" xfId="128" applyFont="1" applyFill="1" applyBorder="1" applyAlignment="1">
      <alignment horizontal="center" vertical="top"/>
    </xf>
    <xf numFmtId="0" fontId="27" fillId="47" borderId="69" xfId="172" applyFont="1" applyFill="1" applyBorder="1" applyAlignment="1">
      <alignment horizontal="center" vertical="top"/>
      <protection/>
    </xf>
    <xf numFmtId="0" fontId="27" fillId="47" borderId="70" xfId="172" applyFont="1" applyFill="1" applyBorder="1" applyAlignment="1">
      <alignment horizontal="center" vertical="top"/>
      <protection/>
    </xf>
    <xf numFmtId="0" fontId="27" fillId="47" borderId="71" xfId="172" applyFont="1" applyFill="1" applyBorder="1" applyAlignment="1">
      <alignment horizontal="center" vertical="top"/>
      <protection/>
    </xf>
    <xf numFmtId="0" fontId="27" fillId="47" borderId="72" xfId="172" applyFont="1" applyFill="1" applyBorder="1" applyAlignment="1">
      <alignment horizontal="center" vertical="top"/>
      <protection/>
    </xf>
    <xf numFmtId="0" fontId="27" fillId="47" borderId="67" xfId="172" applyFont="1" applyFill="1" applyBorder="1" applyAlignment="1">
      <alignment horizontal="center" vertical="top"/>
      <protection/>
    </xf>
    <xf numFmtId="0" fontId="22" fillId="47" borderId="70" xfId="0" applyFont="1" applyFill="1" applyBorder="1" applyAlignment="1">
      <alignment horizontal="left" vertical="top" wrapText="1"/>
    </xf>
    <xf numFmtId="0" fontId="22" fillId="47" borderId="72" xfId="0" applyFont="1" applyFill="1" applyBorder="1" applyAlignment="1">
      <alignment horizontal="left" vertical="top" wrapText="1"/>
    </xf>
    <xf numFmtId="0" fontId="22" fillId="0" borderId="70" xfId="0" applyFont="1" applyBorder="1" applyAlignment="1">
      <alignment horizontal="left" vertical="top" wrapText="1"/>
    </xf>
    <xf numFmtId="0" fontId="22" fillId="0" borderId="72" xfId="0" applyFont="1" applyBorder="1" applyAlignment="1">
      <alignment horizontal="left" vertical="top" wrapText="1"/>
    </xf>
    <xf numFmtId="0" fontId="22" fillId="0" borderId="73" xfId="0" applyFont="1" applyBorder="1" applyAlignment="1">
      <alignment horizontal="left" vertical="top" wrapText="1"/>
    </xf>
    <xf numFmtId="0" fontId="22" fillId="50" borderId="61" xfId="184" applyFont="1" applyFill="1" applyBorder="1" applyAlignment="1">
      <alignment horizontal="left" vertical="top" wrapText="1"/>
      <protection/>
    </xf>
    <xf numFmtId="0" fontId="22" fillId="50" borderId="62" xfId="184" applyFont="1" applyFill="1" applyBorder="1" applyAlignment="1">
      <alignment horizontal="left" vertical="top" wrapText="1"/>
      <protection/>
    </xf>
    <xf numFmtId="0" fontId="22" fillId="50" borderId="70" xfId="0" applyFont="1" applyFill="1" applyBorder="1" applyAlignment="1">
      <alignment horizontal="left" vertical="top" wrapText="1"/>
    </xf>
    <xf numFmtId="0" fontId="22" fillId="50" borderId="28" xfId="184" applyFont="1" applyFill="1" applyBorder="1" applyAlignment="1">
      <alignment horizontal="left" vertical="top" wrapText="1"/>
      <protection/>
    </xf>
    <xf numFmtId="199" fontId="27" fillId="0" borderId="77" xfId="128" applyNumberFormat="1" applyFont="1" applyBorder="1" applyAlignment="1">
      <alignment horizontal="center" vertical="top"/>
    </xf>
    <xf numFmtId="43" fontId="27" fillId="0" borderId="18" xfId="123" applyFont="1" applyBorder="1" applyAlignment="1">
      <alignment horizontal="center" vertical="top"/>
    </xf>
    <xf numFmtId="43" fontId="27" fillId="0" borderId="70" xfId="123" applyFont="1" applyBorder="1" applyAlignment="1">
      <alignment horizontal="center" vertical="top"/>
    </xf>
    <xf numFmtId="43" fontId="27" fillId="0" borderId="72" xfId="123" applyFont="1" applyBorder="1" applyAlignment="1">
      <alignment horizontal="center" vertical="top"/>
    </xf>
    <xf numFmtId="43" fontId="27" fillId="0" borderId="41" xfId="123" applyFont="1" applyBorder="1" applyAlignment="1">
      <alignment horizontal="center" vertical="top"/>
    </xf>
    <xf numFmtId="43" fontId="27" fillId="0" borderId="76" xfId="128" applyFont="1" applyBorder="1" applyAlignment="1">
      <alignment horizontal="center" vertical="top" wrapText="1"/>
    </xf>
    <xf numFmtId="0" fontId="27" fillId="0" borderId="78" xfId="172" applyFont="1" applyBorder="1" applyAlignment="1">
      <alignment horizontal="center" vertical="top" wrapText="1"/>
      <protection/>
    </xf>
    <xf numFmtId="0" fontId="27" fillId="0" borderId="73" xfId="172" applyFont="1" applyBorder="1" applyAlignment="1">
      <alignment horizontal="center" vertical="top" wrapText="1"/>
      <protection/>
    </xf>
    <xf numFmtId="0" fontId="27" fillId="0" borderId="38" xfId="172" applyFont="1" applyBorder="1" applyAlignment="1">
      <alignment horizontal="center" vertical="top" wrapText="1"/>
      <protection/>
    </xf>
    <xf numFmtId="0" fontId="27" fillId="0" borderId="19" xfId="172" applyFont="1" applyBorder="1" applyAlignment="1">
      <alignment horizontal="center" vertical="top" wrapText="1"/>
      <protection/>
    </xf>
    <xf numFmtId="0" fontId="27" fillId="0" borderId="32" xfId="172" applyFont="1" applyBorder="1" applyAlignment="1">
      <alignment horizontal="center" vertical="top" wrapText="1"/>
      <protection/>
    </xf>
    <xf numFmtId="43" fontId="27" fillId="0" borderId="54" xfId="128" applyFont="1" applyBorder="1" applyAlignment="1">
      <alignment horizontal="center" vertical="top" wrapText="1"/>
    </xf>
    <xf numFmtId="0" fontId="27" fillId="0" borderId="55" xfId="172" applyFont="1" applyBorder="1" applyAlignment="1">
      <alignment horizontal="center" vertical="top" wrapText="1"/>
      <protection/>
    </xf>
    <xf numFmtId="0" fontId="27" fillId="0" borderId="56" xfId="172" applyFont="1" applyBorder="1" applyAlignment="1">
      <alignment horizontal="center" vertical="top" wrapText="1"/>
      <protection/>
    </xf>
    <xf numFmtId="0" fontId="27" fillId="0" borderId="57" xfId="172" applyFont="1" applyBorder="1" applyAlignment="1">
      <alignment horizontal="center" vertical="top" wrapText="1"/>
      <protection/>
    </xf>
    <xf numFmtId="0" fontId="27" fillId="0" borderId="27" xfId="172" applyFont="1" applyBorder="1" applyAlignment="1">
      <alignment horizontal="center" vertical="top" wrapText="1"/>
      <protection/>
    </xf>
    <xf numFmtId="0" fontId="27" fillId="0" borderId="58" xfId="172" applyFont="1" applyBorder="1" applyAlignment="1">
      <alignment horizontal="center" vertical="top" wrapText="1"/>
      <protection/>
    </xf>
    <xf numFmtId="43" fontId="27" fillId="0" borderId="59" xfId="128" applyFont="1" applyBorder="1" applyAlignment="1">
      <alignment horizontal="right" vertical="top"/>
    </xf>
    <xf numFmtId="43" fontId="27" fillId="0" borderId="56" xfId="123" applyFont="1" applyBorder="1" applyAlignment="1">
      <alignment horizontal="center" vertical="top" wrapText="1"/>
    </xf>
    <xf numFmtId="43" fontId="27" fillId="0" borderId="27" xfId="123" applyFont="1" applyBorder="1" applyAlignment="1">
      <alignment horizontal="center" vertical="top" wrapText="1"/>
    </xf>
    <xf numFmtId="0" fontId="22" fillId="0" borderId="61" xfId="0" applyFont="1" applyBorder="1" applyAlignment="1">
      <alignment horizontal="left" vertical="top" wrapText="1"/>
    </xf>
    <xf numFmtId="0" fontId="22" fillId="0" borderId="52" xfId="185" applyFont="1" applyBorder="1" applyAlignment="1">
      <alignment horizontal="left" vertical="top" wrapText="1"/>
      <protection/>
    </xf>
    <xf numFmtId="0" fontId="22" fillId="0" borderId="67" xfId="185" applyFont="1" applyBorder="1" applyAlignment="1">
      <alignment horizontal="left" vertical="top" wrapText="1"/>
      <protection/>
    </xf>
    <xf numFmtId="0" fontId="22" fillId="0" borderId="58" xfId="185" applyFont="1" applyBorder="1" applyAlignment="1">
      <alignment horizontal="left" vertical="top" wrapText="1"/>
      <protection/>
    </xf>
    <xf numFmtId="0" fontId="22" fillId="0" borderId="59" xfId="185" applyFont="1" applyBorder="1" applyAlignment="1">
      <alignment horizontal="center" vertical="top" wrapText="1"/>
      <protection/>
    </xf>
    <xf numFmtId="0" fontId="22" fillId="0" borderId="68" xfId="185" applyFont="1" applyBorder="1" applyAlignment="1">
      <alignment horizontal="center" vertical="top" wrapText="1"/>
      <protection/>
    </xf>
    <xf numFmtId="0" fontId="22" fillId="0" borderId="76" xfId="185" applyFont="1" applyBorder="1" applyAlignment="1">
      <alignment horizontal="center" vertical="top" wrapText="1"/>
      <protection/>
    </xf>
    <xf numFmtId="0" fontId="94" fillId="0" borderId="52" xfId="0" applyFont="1" applyBorder="1" applyAlignment="1">
      <alignment horizontal="left" vertical="top" wrapText="1"/>
    </xf>
    <xf numFmtId="0" fontId="22" fillId="0" borderId="32" xfId="185" applyFont="1" applyBorder="1" applyAlignment="1">
      <alignment horizontal="left" vertical="top" wrapText="1"/>
      <protection/>
    </xf>
    <xf numFmtId="0" fontId="94" fillId="50" borderId="67" xfId="0" applyFont="1" applyFill="1" applyBorder="1" applyAlignment="1">
      <alignment horizontal="left" vertical="top" wrapText="1"/>
    </xf>
    <xf numFmtId="0" fontId="22" fillId="50" borderId="68" xfId="185" applyFont="1" applyFill="1" applyBorder="1" applyAlignment="1">
      <alignment horizontal="center" vertical="top" wrapText="1"/>
      <protection/>
    </xf>
    <xf numFmtId="43" fontId="27" fillId="0" borderId="68" xfId="123" applyNumberFormat="1" applyFont="1" applyBorder="1" applyAlignment="1">
      <alignment horizontal="center" vertical="top" wrapText="1"/>
    </xf>
    <xf numFmtId="199" fontId="27" fillId="0" borderId="68" xfId="128" applyNumberFormat="1" applyFont="1" applyBorder="1" applyAlignment="1">
      <alignment horizontal="center" vertical="top" wrapText="1"/>
    </xf>
    <xf numFmtId="212" fontId="27" fillId="0" borderId="68" xfId="128" applyNumberFormat="1" applyFont="1" applyBorder="1" applyAlignment="1">
      <alignment horizontal="center" vertical="top"/>
    </xf>
    <xf numFmtId="0" fontId="22" fillId="0" borderId="51" xfId="184" applyFont="1" applyBorder="1" applyAlignment="1">
      <alignment horizontal="left" vertical="top" wrapText="1"/>
      <protection/>
    </xf>
    <xf numFmtId="0" fontId="22" fillId="0" borderId="79" xfId="184" applyFont="1" applyBorder="1" applyAlignment="1">
      <alignment horizontal="center" vertical="top" wrapText="1"/>
      <protection/>
    </xf>
    <xf numFmtId="0" fontId="22" fillId="50" borderId="50" xfId="184" applyFont="1" applyFill="1" applyBorder="1" applyAlignment="1">
      <alignment horizontal="left" vertical="top" wrapText="1"/>
      <protection/>
    </xf>
    <xf numFmtId="2" fontId="27" fillId="0" borderId="79" xfId="128" applyNumberFormat="1" applyFont="1" applyBorder="1" applyAlignment="1">
      <alignment horizontal="right" vertical="top" wrapText="1"/>
    </xf>
    <xf numFmtId="0" fontId="22" fillId="0" borderId="48" xfId="0" applyFont="1" applyBorder="1" applyAlignment="1">
      <alignment horizontal="left" vertical="top" wrapText="1"/>
    </xf>
    <xf numFmtId="199" fontId="27" fillId="0" borderId="80" xfId="128" applyNumberFormat="1" applyFont="1" applyBorder="1" applyAlignment="1">
      <alignment horizontal="center" vertical="top"/>
    </xf>
    <xf numFmtId="0" fontId="27" fillId="0" borderId="68" xfId="128" applyNumberFormat="1" applyFont="1" applyBorder="1" applyAlignment="1">
      <alignment horizontal="right" vertical="top" wrapText="1"/>
    </xf>
    <xf numFmtId="43" fontId="27" fillId="0" borderId="52" xfId="123" applyFont="1" applyBorder="1" applyAlignment="1">
      <alignment horizontal="center" vertical="top"/>
    </xf>
    <xf numFmtId="43" fontId="27" fillId="0" borderId="81" xfId="123" applyFont="1" applyBorder="1" applyAlignment="1">
      <alignment horizontal="center" vertical="top"/>
    </xf>
    <xf numFmtId="43" fontId="27" fillId="0" borderId="65" xfId="123" applyFont="1" applyBorder="1" applyAlignment="1">
      <alignment horizontal="center" vertical="top"/>
    </xf>
    <xf numFmtId="0" fontId="92" fillId="0" borderId="50" xfId="172" applyFont="1" applyFill="1" applyBorder="1" applyAlignment="1">
      <alignment horizontal="center" vertical="top" wrapText="1"/>
      <protection/>
    </xf>
    <xf numFmtId="0" fontId="27" fillId="0" borderId="53" xfId="172" applyFont="1" applyFill="1" applyBorder="1" applyAlignment="1">
      <alignment horizontal="center" vertical="top" wrapText="1"/>
      <protection/>
    </xf>
    <xf numFmtId="0" fontId="27" fillId="0" borderId="75" xfId="172" applyFont="1" applyFill="1" applyBorder="1" applyAlignment="1">
      <alignment horizontal="center" vertical="top" wrapText="1"/>
      <protection/>
    </xf>
    <xf numFmtId="199" fontId="27" fillId="0" borderId="59" xfId="128" applyNumberFormat="1" applyFont="1" applyBorder="1" applyAlignment="1">
      <alignment horizontal="center" vertical="top"/>
    </xf>
    <xf numFmtId="199" fontId="27" fillId="0" borderId="54" xfId="128" applyNumberFormat="1" applyFont="1" applyBorder="1" applyAlignment="1">
      <alignment horizontal="center" vertical="top" wrapText="1"/>
    </xf>
    <xf numFmtId="0" fontId="27" fillId="0" borderId="82" xfId="172" applyFont="1" applyFill="1" applyBorder="1" applyAlignment="1">
      <alignment horizontal="center" vertical="top" wrapText="1"/>
      <protection/>
    </xf>
    <xf numFmtId="0" fontId="87" fillId="0" borderId="83" xfId="184" applyFont="1" applyBorder="1" applyAlignment="1">
      <alignment horizontal="center" vertical="top"/>
      <protection/>
    </xf>
    <xf numFmtId="0" fontId="22" fillId="0" borderId="84" xfId="184" applyFont="1" applyBorder="1" applyAlignment="1">
      <alignment horizontal="center" vertical="top" wrapText="1"/>
      <protection/>
    </xf>
    <xf numFmtId="0" fontId="22" fillId="50" borderId="58" xfId="184" applyFont="1" applyFill="1" applyBorder="1" applyAlignment="1">
      <alignment horizontal="left" vertical="top" wrapText="1"/>
      <protection/>
    </xf>
    <xf numFmtId="0" fontId="22" fillId="50" borderId="67" xfId="184" applyFont="1" applyFill="1" applyBorder="1" applyAlignment="1">
      <alignment horizontal="left" vertical="top" wrapText="1"/>
      <protection/>
    </xf>
    <xf numFmtId="0" fontId="22" fillId="50" borderId="59" xfId="184" applyFont="1" applyFill="1" applyBorder="1" applyAlignment="1">
      <alignment horizontal="center" vertical="top" wrapText="1"/>
      <protection/>
    </xf>
    <xf numFmtId="0" fontId="22" fillId="50" borderId="68" xfId="184" applyFont="1" applyFill="1" applyBorder="1" applyAlignment="1">
      <alignment horizontal="center" vertical="top" wrapText="1"/>
      <protection/>
    </xf>
    <xf numFmtId="0" fontId="22" fillId="50" borderId="76" xfId="184" applyFont="1" applyFill="1" applyBorder="1" applyAlignment="1">
      <alignment horizontal="center" vertical="top" wrapText="1"/>
      <protection/>
    </xf>
    <xf numFmtId="0" fontId="22" fillId="50" borderId="61" xfId="0" applyFont="1" applyFill="1" applyBorder="1" applyAlignment="1">
      <alignment horizontal="left" vertical="top" wrapText="1"/>
    </xf>
    <xf numFmtId="199" fontId="27" fillId="0" borderId="59" xfId="123" applyNumberFormat="1" applyFont="1" applyBorder="1" applyAlignment="1">
      <alignment horizontal="center" vertical="top"/>
    </xf>
    <xf numFmtId="199" fontId="27" fillId="0" borderId="68" xfId="123" applyNumberFormat="1" applyFont="1" applyBorder="1" applyAlignment="1">
      <alignment horizontal="center" vertical="top" wrapText="1"/>
    </xf>
    <xf numFmtId="0" fontId="22" fillId="50" borderId="73" xfId="0" applyFont="1" applyFill="1" applyBorder="1" applyAlignment="1">
      <alignment horizontal="left" vertical="top" wrapText="1"/>
    </xf>
    <xf numFmtId="0" fontId="84" fillId="0" borderId="72" xfId="172" applyFont="1" applyBorder="1" applyAlignment="1">
      <alignment horizontal="center" vertical="top" wrapText="1"/>
      <protection/>
    </xf>
    <xf numFmtId="199" fontId="27" fillId="0" borderId="68" xfId="128" applyNumberFormat="1" applyFont="1" applyBorder="1" applyAlignment="1">
      <alignment horizontal="center" vertical="top"/>
    </xf>
    <xf numFmtId="199" fontId="27" fillId="0" borderId="54" xfId="128" applyNumberFormat="1" applyFont="1" applyBorder="1" applyAlignment="1">
      <alignment horizontal="center" vertical="top"/>
    </xf>
    <xf numFmtId="0" fontId="22" fillId="50" borderId="56" xfId="184" applyFont="1" applyFill="1" applyBorder="1" applyAlignment="1">
      <alignment horizontal="left" vertical="top" wrapText="1"/>
      <protection/>
    </xf>
    <xf numFmtId="0" fontId="22" fillId="0" borderId="77" xfId="184" applyFont="1" applyBorder="1" applyAlignment="1">
      <alignment horizontal="center" vertical="top" wrapText="1"/>
      <protection/>
    </xf>
    <xf numFmtId="0" fontId="22" fillId="50" borderId="48" xfId="184" applyFont="1" applyFill="1" applyBorder="1" applyAlignment="1">
      <alignment horizontal="left" vertical="top" wrapText="1"/>
      <protection/>
    </xf>
    <xf numFmtId="0" fontId="27" fillId="0" borderId="54" xfId="128" applyNumberFormat="1" applyFont="1" applyBorder="1" applyAlignment="1">
      <alignment horizontal="center" vertical="top" wrapText="1"/>
    </xf>
    <xf numFmtId="0" fontId="22" fillId="50" borderId="85" xfId="184" applyFont="1" applyFill="1" applyBorder="1" applyAlignment="1">
      <alignment horizontal="left" vertical="top" wrapText="1"/>
      <protection/>
    </xf>
    <xf numFmtId="43" fontId="27" fillId="0" borderId="79" xfId="128" applyFont="1" applyBorder="1" applyAlignment="1">
      <alignment horizontal="right" vertical="top"/>
    </xf>
    <xf numFmtId="0" fontId="22" fillId="50" borderId="33" xfId="184" applyFont="1" applyFill="1" applyBorder="1" applyAlignment="1">
      <alignment horizontal="left" vertical="top" wrapText="1"/>
      <protection/>
    </xf>
    <xf numFmtId="199" fontId="22" fillId="51" borderId="20" xfId="123" applyNumberFormat="1" applyFont="1" applyFill="1" applyBorder="1" applyAlignment="1">
      <alignment horizontal="right" vertical="top" wrapText="1"/>
    </xf>
    <xf numFmtId="43" fontId="22" fillId="49" borderId="20" xfId="123" applyFont="1" applyFill="1" applyBorder="1" applyAlignment="1">
      <alignment horizontal="right" vertical="top" wrapText="1"/>
    </xf>
    <xf numFmtId="43" fontId="22" fillId="47" borderId="20" xfId="123" applyFont="1" applyFill="1" applyBorder="1" applyAlignment="1">
      <alignment horizontal="right" vertical="top" wrapText="1"/>
    </xf>
    <xf numFmtId="0" fontId="27" fillId="0" borderId="0" xfId="189" applyFont="1" applyAlignment="1">
      <alignment vertical="top"/>
      <protection/>
    </xf>
    <xf numFmtId="0" fontId="27" fillId="0" borderId="0" xfId="179" applyFont="1" applyAlignment="1">
      <alignment horizontal="left" vertical="top"/>
      <protection/>
    </xf>
    <xf numFmtId="0" fontId="24" fillId="0" borderId="0" xfId="0" applyFont="1" applyAlignment="1">
      <alignment vertical="top"/>
    </xf>
    <xf numFmtId="0" fontId="23" fillId="0" borderId="20" xfId="189" applyFont="1" applyBorder="1" applyAlignment="1">
      <alignment horizontal="center" vertical="top"/>
      <protection/>
    </xf>
    <xf numFmtId="0" fontId="22" fillId="0" borderId="0" xfId="189" applyFont="1" applyAlignment="1">
      <alignment vertical="top"/>
      <protection/>
    </xf>
    <xf numFmtId="0" fontId="23" fillId="0" borderId="19" xfId="189" applyFont="1" applyBorder="1" applyAlignment="1">
      <alignment horizontal="center" vertical="top"/>
      <protection/>
    </xf>
    <xf numFmtId="0" fontId="53" fillId="58" borderId="18" xfId="189" applyFont="1" applyFill="1" applyBorder="1" applyAlignment="1">
      <alignment horizontal="center" vertical="top"/>
      <protection/>
    </xf>
    <xf numFmtId="204" fontId="23" fillId="58" borderId="20" xfId="132" applyNumberFormat="1" applyFont="1" applyFill="1" applyBorder="1" applyAlignment="1">
      <alignment vertical="top"/>
    </xf>
    <xf numFmtId="0" fontId="22" fillId="58" borderId="0" xfId="189" applyFont="1" applyFill="1" applyAlignment="1">
      <alignment vertical="top"/>
      <protection/>
    </xf>
    <xf numFmtId="0" fontId="46" fillId="45" borderId="20" xfId="189" applyFont="1" applyFill="1" applyBorder="1" applyAlignment="1">
      <alignment vertical="top"/>
      <protection/>
    </xf>
    <xf numFmtId="204" fontId="23" fillId="45" borderId="20" xfId="132" applyNumberFormat="1" applyFont="1" applyFill="1" applyBorder="1" applyAlignment="1">
      <alignment vertical="top"/>
    </xf>
    <xf numFmtId="0" fontId="22" fillId="45" borderId="0" xfId="189" applyFont="1" applyFill="1" applyAlignment="1">
      <alignment vertical="top"/>
      <protection/>
    </xf>
    <xf numFmtId="204" fontId="23" fillId="51" borderId="20" xfId="132" applyNumberFormat="1" applyFont="1" applyFill="1" applyBorder="1" applyAlignment="1">
      <alignment vertical="top"/>
    </xf>
    <xf numFmtId="0" fontId="22" fillId="51" borderId="0" xfId="189" applyFont="1" applyFill="1" applyAlignment="1">
      <alignment vertical="top"/>
      <protection/>
    </xf>
    <xf numFmtId="0" fontId="23" fillId="59" borderId="20" xfId="0" applyFont="1" applyFill="1" applyBorder="1" applyAlignment="1">
      <alignment horizontal="left" vertical="top" wrapText="1"/>
    </xf>
    <xf numFmtId="204" fontId="23" fillId="59" borderId="20" xfId="132" applyNumberFormat="1" applyFont="1" applyFill="1" applyBorder="1" applyAlignment="1">
      <alignment vertical="top"/>
    </xf>
    <xf numFmtId="0" fontId="22" fillId="59" borderId="0" xfId="189" applyFont="1" applyFill="1" applyAlignment="1">
      <alignment vertical="top"/>
      <protection/>
    </xf>
    <xf numFmtId="0" fontId="22" fillId="0" borderId="20" xfId="0" applyFont="1" applyBorder="1" applyAlignment="1">
      <alignment horizontal="left" vertical="top" wrapText="1"/>
    </xf>
    <xf numFmtId="0" fontId="22" fillId="0" borderId="0" xfId="189" applyFont="1" applyFill="1" applyAlignment="1">
      <alignment vertical="top"/>
      <protection/>
    </xf>
    <xf numFmtId="0" fontId="52" fillId="45" borderId="0" xfId="189" applyFont="1" applyFill="1" applyAlignment="1">
      <alignment vertical="top"/>
      <protection/>
    </xf>
    <xf numFmtId="0" fontId="46" fillId="51" borderId="20" xfId="189" applyFont="1" applyFill="1" applyBorder="1" applyAlignment="1">
      <alignment vertical="top"/>
      <protection/>
    </xf>
    <xf numFmtId="0" fontId="52" fillId="51" borderId="0" xfId="189" applyFont="1" applyFill="1" applyAlignment="1">
      <alignment vertical="top"/>
      <protection/>
    </xf>
    <xf numFmtId="204" fontId="23" fillId="51" borderId="20" xfId="132" applyNumberFormat="1" applyFont="1" applyFill="1" applyBorder="1" applyAlignment="1">
      <alignment horizontal="left" vertical="top"/>
    </xf>
    <xf numFmtId="0" fontId="22" fillId="51" borderId="0" xfId="189" applyFont="1" applyFill="1" applyAlignment="1">
      <alignment horizontal="left" vertical="top"/>
      <protection/>
    </xf>
    <xf numFmtId="0" fontId="23" fillId="59" borderId="20" xfId="189" applyFont="1" applyFill="1" applyBorder="1" applyAlignment="1">
      <alignment horizontal="left" vertical="top" wrapText="1"/>
      <protection/>
    </xf>
    <xf numFmtId="0" fontId="22" fillId="0" borderId="0" xfId="179" applyFont="1" applyAlignment="1">
      <alignment vertical="top"/>
      <protection/>
    </xf>
    <xf numFmtId="0" fontId="24" fillId="0" borderId="0" xfId="189" applyFont="1" applyAlignment="1">
      <alignment vertical="top"/>
      <protection/>
    </xf>
    <xf numFmtId="0" fontId="22" fillId="0" borderId="20" xfId="189" applyFont="1" applyBorder="1" applyAlignment="1">
      <alignment horizontal="left" vertical="top" wrapText="1"/>
      <protection/>
    </xf>
    <xf numFmtId="199" fontId="23" fillId="51" borderId="20" xfId="179" applyNumberFormat="1" applyFont="1" applyFill="1" applyBorder="1" applyAlignment="1">
      <alignment vertical="top"/>
      <protection/>
    </xf>
    <xf numFmtId="199" fontId="23" fillId="59" borderId="20" xfId="123" applyNumberFormat="1" applyFont="1" applyFill="1" applyBorder="1" applyAlignment="1">
      <alignment vertical="top"/>
    </xf>
    <xf numFmtId="43" fontId="23" fillId="0" borderId="20" xfId="123" applyFont="1" applyBorder="1" applyAlignment="1">
      <alignment vertical="top"/>
    </xf>
    <xf numFmtId="199" fontId="23" fillId="0" borderId="20" xfId="123" applyNumberFormat="1" applyFont="1" applyBorder="1" applyAlignment="1">
      <alignment vertical="top"/>
    </xf>
    <xf numFmtId="203" fontId="27" fillId="0" borderId="19" xfId="189" applyNumberFormat="1" applyFont="1" applyBorder="1" applyAlignment="1">
      <alignment horizontal="right" vertical="top" wrapText="1"/>
      <protection/>
    </xf>
    <xf numFmtId="199" fontId="27" fillId="0" borderId="27" xfId="132" applyNumberFormat="1" applyFont="1" applyFill="1" applyBorder="1" applyAlignment="1">
      <alignment/>
    </xf>
    <xf numFmtId="0" fontId="23" fillId="0" borderId="31" xfId="189" applyFont="1" applyBorder="1" applyAlignment="1">
      <alignment horizontal="center" vertical="top"/>
      <protection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left" vertical="top"/>
    </xf>
    <xf numFmtId="0" fontId="23" fillId="0" borderId="20" xfId="0" applyFont="1" applyBorder="1" applyAlignment="1">
      <alignment horizontal="center" vertical="top"/>
    </xf>
    <xf numFmtId="0" fontId="22" fillId="0" borderId="20" xfId="0" applyFont="1" applyBorder="1" applyAlignment="1">
      <alignment vertical="top" wrapText="1"/>
    </xf>
    <xf numFmtId="0" fontId="24" fillId="0" borderId="0" xfId="189" applyFont="1" applyAlignment="1">
      <alignment horizontal="center" vertical="top"/>
      <protection/>
    </xf>
    <xf numFmtId="0" fontId="27" fillId="0" borderId="0" xfId="179" applyFont="1" applyAlignment="1">
      <alignment horizontal="center" vertical="top"/>
      <protection/>
    </xf>
    <xf numFmtId="0" fontId="24" fillId="0" borderId="20" xfId="189" applyFont="1" applyBorder="1" applyAlignment="1">
      <alignment horizontal="center" vertical="top"/>
      <protection/>
    </xf>
    <xf numFmtId="0" fontId="53" fillId="58" borderId="20" xfId="189" applyFont="1" applyFill="1" applyBorder="1" applyAlignment="1">
      <alignment horizontal="center" vertical="top"/>
      <protection/>
    </xf>
    <xf numFmtId="0" fontId="22" fillId="58" borderId="20" xfId="189" applyFont="1" applyFill="1" applyBorder="1" applyAlignment="1">
      <alignment vertical="top"/>
      <protection/>
    </xf>
    <xf numFmtId="0" fontId="46" fillId="51" borderId="20" xfId="189" applyFont="1" applyFill="1" applyBorder="1" applyAlignment="1">
      <alignment horizontal="left" vertical="top"/>
      <protection/>
    </xf>
    <xf numFmtId="0" fontId="52" fillId="51" borderId="20" xfId="189" applyFont="1" applyFill="1" applyBorder="1" applyAlignment="1">
      <alignment vertical="top"/>
      <protection/>
    </xf>
    <xf numFmtId="0" fontId="95" fillId="60" borderId="20" xfId="189" applyFont="1" applyFill="1" applyBorder="1" applyAlignment="1">
      <alignment horizontal="center" vertical="top" wrapText="1"/>
      <protection/>
    </xf>
    <xf numFmtId="0" fontId="95" fillId="60" borderId="20" xfId="189" applyFont="1" applyFill="1" applyBorder="1" applyAlignment="1">
      <alignment vertical="top" wrapText="1"/>
      <protection/>
    </xf>
    <xf numFmtId="0" fontId="95" fillId="60" borderId="20" xfId="189" applyFont="1" applyFill="1" applyBorder="1" applyAlignment="1">
      <alignment horizontal="left" vertical="top" wrapText="1"/>
      <protection/>
    </xf>
    <xf numFmtId="204" fontId="96" fillId="60" borderId="20" xfId="132" applyNumberFormat="1" applyFont="1" applyFill="1" applyBorder="1" applyAlignment="1">
      <alignment vertical="top"/>
    </xf>
    <xf numFmtId="0" fontId="95" fillId="60" borderId="20" xfId="189" applyFont="1" applyFill="1" applyBorder="1" applyAlignment="1">
      <alignment vertical="top"/>
      <protection/>
    </xf>
    <xf numFmtId="0" fontId="95" fillId="60" borderId="0" xfId="189" applyFont="1" applyFill="1" applyAlignment="1">
      <alignment vertical="top"/>
      <protection/>
    </xf>
    <xf numFmtId="0" fontId="22" fillId="0" borderId="20" xfId="189" applyFont="1" applyBorder="1" applyAlignment="1">
      <alignment horizontal="center" vertical="top" wrapText="1"/>
      <protection/>
    </xf>
    <xf numFmtId="17" fontId="22" fillId="0" borderId="20" xfId="189" applyNumberFormat="1" applyFont="1" applyFill="1" applyBorder="1" applyAlignment="1">
      <alignment vertical="top"/>
      <protection/>
    </xf>
    <xf numFmtId="0" fontId="22" fillId="0" borderId="20" xfId="189" applyFont="1" applyFill="1" applyBorder="1" applyAlignment="1">
      <alignment vertical="top" wrapText="1"/>
      <protection/>
    </xf>
    <xf numFmtId="0" fontId="22" fillId="50" borderId="20" xfId="189" applyFont="1" applyFill="1" applyBorder="1" applyAlignment="1">
      <alignment horizontal="center" vertical="top" wrapText="1"/>
      <protection/>
    </xf>
    <xf numFmtId="0" fontId="22" fillId="50" borderId="20" xfId="189" applyFont="1" applyFill="1" applyBorder="1" applyAlignment="1">
      <alignment vertical="top" wrapText="1"/>
      <protection/>
    </xf>
    <xf numFmtId="204" fontId="23" fillId="50" borderId="20" xfId="132" applyNumberFormat="1" applyFont="1" applyFill="1" applyBorder="1" applyAlignment="1">
      <alignment vertical="top"/>
    </xf>
    <xf numFmtId="17" fontId="22" fillId="50" borderId="20" xfId="189" applyNumberFormat="1" applyFont="1" applyFill="1" applyBorder="1" applyAlignment="1">
      <alignment vertical="top"/>
      <protection/>
    </xf>
    <xf numFmtId="0" fontId="22" fillId="50" borderId="20" xfId="189" applyFont="1" applyFill="1" applyBorder="1" applyAlignment="1">
      <alignment vertical="top"/>
      <protection/>
    </xf>
    <xf numFmtId="0" fontId="22" fillId="50" borderId="0" xfId="189" applyFont="1" applyFill="1" applyAlignment="1">
      <alignment vertical="top"/>
      <protection/>
    </xf>
    <xf numFmtId="0" fontId="22" fillId="50" borderId="20" xfId="189" applyFont="1" applyFill="1" applyBorder="1" applyAlignment="1">
      <alignment horizontal="left" vertical="top" wrapText="1"/>
      <protection/>
    </xf>
    <xf numFmtId="0" fontId="22" fillId="0" borderId="20" xfId="189" applyFont="1" applyFill="1" applyBorder="1" applyAlignment="1">
      <alignment vertical="top"/>
      <protection/>
    </xf>
    <xf numFmtId="0" fontId="52" fillId="51" borderId="20" xfId="189" applyFont="1" applyFill="1" applyBorder="1" applyAlignment="1">
      <alignment horizontal="left" vertical="top"/>
      <protection/>
    </xf>
    <xf numFmtId="0" fontId="22" fillId="51" borderId="20" xfId="189" applyFont="1" applyFill="1" applyBorder="1" applyAlignment="1">
      <alignment horizontal="left" vertical="top"/>
      <protection/>
    </xf>
    <xf numFmtId="0" fontId="22" fillId="51" borderId="20" xfId="189" applyFont="1" applyFill="1" applyBorder="1" applyAlignment="1">
      <alignment vertical="top"/>
      <protection/>
    </xf>
    <xf numFmtId="0" fontId="22" fillId="0" borderId="0" xfId="179" applyFont="1" applyAlignment="1">
      <alignment horizontal="center" vertical="top"/>
      <protection/>
    </xf>
    <xf numFmtId="0" fontId="22" fillId="0" borderId="0" xfId="189" applyFont="1" applyAlignment="1">
      <alignment horizontal="center" vertical="top"/>
      <protection/>
    </xf>
    <xf numFmtId="0" fontId="46" fillId="51" borderId="20" xfId="189" applyFont="1" applyFill="1" applyBorder="1" applyAlignment="1">
      <alignment horizontal="center" vertical="top"/>
      <protection/>
    </xf>
    <xf numFmtId="17" fontId="22" fillId="0" borderId="20" xfId="189" applyNumberFormat="1" applyFont="1" applyFill="1" applyBorder="1" applyAlignment="1">
      <alignment horizontal="center" vertical="top"/>
      <protection/>
    </xf>
    <xf numFmtId="0" fontId="22" fillId="0" borderId="20" xfId="189" applyFont="1" applyFill="1" applyBorder="1" applyAlignment="1">
      <alignment horizontal="center" vertical="top"/>
      <protection/>
    </xf>
    <xf numFmtId="0" fontId="46" fillId="51" borderId="20" xfId="189" applyFont="1" applyFill="1" applyBorder="1" applyAlignment="1">
      <alignment horizontal="center" vertical="top" wrapText="1"/>
      <protection/>
    </xf>
    <xf numFmtId="0" fontId="22" fillId="0" borderId="20" xfId="189" applyFont="1" applyFill="1" applyBorder="1" applyAlignment="1">
      <alignment horizontal="center" vertical="top" wrapText="1"/>
      <protection/>
    </xf>
    <xf numFmtId="0" fontId="23" fillId="51" borderId="20" xfId="189" applyFont="1" applyFill="1" applyBorder="1" applyAlignment="1">
      <alignment vertical="top"/>
      <protection/>
    </xf>
    <xf numFmtId="0" fontId="23" fillId="51" borderId="20" xfId="189" applyFont="1" applyFill="1" applyBorder="1" applyAlignment="1">
      <alignment horizontal="center" vertical="top" wrapText="1"/>
      <protection/>
    </xf>
    <xf numFmtId="0" fontId="22" fillId="50" borderId="41" xfId="184" applyFont="1" applyFill="1" applyBorder="1" applyAlignment="1" quotePrefix="1">
      <alignment horizontal="left" vertical="top" wrapText="1"/>
      <protection/>
    </xf>
    <xf numFmtId="0" fontId="22" fillId="0" borderId="44" xfId="184" applyFont="1" applyBorder="1" applyAlignment="1">
      <alignment horizontal="left" vertical="top" wrapText="1"/>
      <protection/>
    </xf>
    <xf numFmtId="43" fontId="27" fillId="0" borderId="77" xfId="128" applyFont="1" applyBorder="1" applyAlignment="1">
      <alignment horizontal="center" vertical="top"/>
    </xf>
    <xf numFmtId="0" fontId="22" fillId="50" borderId="43" xfId="184" applyFont="1" applyFill="1" applyBorder="1" applyAlignment="1">
      <alignment horizontal="left" vertical="top" wrapText="1"/>
      <protection/>
    </xf>
    <xf numFmtId="0" fontId="92" fillId="0" borderId="86" xfId="172" applyFont="1" applyFill="1" applyBorder="1" applyAlignment="1">
      <alignment horizontal="center" vertical="top" wrapText="1"/>
      <protection/>
    </xf>
    <xf numFmtId="199" fontId="27" fillId="0" borderId="87" xfId="128" applyNumberFormat="1" applyFont="1" applyBorder="1" applyAlignment="1">
      <alignment horizontal="center" vertical="top"/>
    </xf>
    <xf numFmtId="0" fontId="27" fillId="0" borderId="88" xfId="172" applyFont="1" applyBorder="1" applyAlignment="1">
      <alignment horizontal="center" vertical="top"/>
      <protection/>
    </xf>
    <xf numFmtId="43" fontId="27" fillId="0" borderId="33" xfId="123" applyFont="1" applyBorder="1" applyAlignment="1">
      <alignment horizontal="center" vertical="top"/>
    </xf>
    <xf numFmtId="0" fontId="27" fillId="0" borderId="36" xfId="172" applyFont="1" applyBorder="1" applyAlignment="1">
      <alignment horizontal="center" vertical="top"/>
      <protection/>
    </xf>
    <xf numFmtId="0" fontId="27" fillId="0" borderId="20" xfId="172" applyFont="1" applyBorder="1" applyAlignment="1">
      <alignment horizontal="center" vertical="top"/>
      <protection/>
    </xf>
    <xf numFmtId="0" fontId="27" fillId="0" borderId="31" xfId="172" applyFont="1" applyBorder="1" applyAlignment="1">
      <alignment horizontal="center" vertical="top"/>
      <protection/>
    </xf>
    <xf numFmtId="0" fontId="22" fillId="50" borderId="33" xfId="184" applyFont="1" applyFill="1" applyBorder="1" applyAlignment="1" quotePrefix="1">
      <alignment horizontal="left" vertical="top" wrapText="1"/>
      <protection/>
    </xf>
    <xf numFmtId="0" fontId="92" fillId="0" borderId="46" xfId="172" applyFont="1" applyFill="1" applyBorder="1" applyAlignment="1">
      <alignment horizontal="center" vertical="top" wrapText="1"/>
      <protection/>
    </xf>
    <xf numFmtId="43" fontId="27" fillId="0" borderId="79" xfId="128" applyFont="1" applyBorder="1" applyAlignment="1">
      <alignment horizontal="center" vertical="top"/>
    </xf>
    <xf numFmtId="0" fontId="27" fillId="0" borderId="47" xfId="172" applyFont="1" applyBorder="1" applyAlignment="1">
      <alignment horizontal="center" vertical="top"/>
      <protection/>
    </xf>
    <xf numFmtId="0" fontId="27" fillId="0" borderId="49" xfId="172" applyFont="1" applyBorder="1" applyAlignment="1">
      <alignment horizontal="center" vertical="top"/>
      <protection/>
    </xf>
    <xf numFmtId="0" fontId="27" fillId="0" borderId="50" xfId="172" applyFont="1" applyBorder="1" applyAlignment="1">
      <alignment horizontal="center" vertical="top"/>
      <protection/>
    </xf>
    <xf numFmtId="0" fontId="27" fillId="0" borderId="51" xfId="172" applyFont="1" applyBorder="1" applyAlignment="1">
      <alignment horizontal="center" vertical="top"/>
      <protection/>
    </xf>
    <xf numFmtId="0" fontId="22" fillId="50" borderId="48" xfId="184" applyFont="1" applyFill="1" applyBorder="1" applyAlignment="1" quotePrefix="1">
      <alignment horizontal="left" vertical="top" wrapText="1"/>
      <protection/>
    </xf>
    <xf numFmtId="0" fontId="92" fillId="0" borderId="72" xfId="172" applyFont="1" applyFill="1" applyBorder="1" applyAlignment="1">
      <alignment horizontal="center" vertical="top" wrapText="1"/>
      <protection/>
    </xf>
    <xf numFmtId="199" fontId="22" fillId="0" borderId="20" xfId="123" applyNumberFormat="1" applyFont="1" applyBorder="1" applyAlignment="1">
      <alignment vertical="top"/>
    </xf>
    <xf numFmtId="199" fontId="22" fillId="0" borderId="20" xfId="0" applyNumberFormat="1" applyFont="1" applyBorder="1" applyAlignment="1">
      <alignment vertical="top"/>
    </xf>
    <xf numFmtId="199" fontId="22" fillId="0" borderId="0" xfId="0" applyNumberFormat="1" applyFont="1" applyAlignment="1">
      <alignment vertical="top"/>
    </xf>
    <xf numFmtId="199" fontId="23" fillId="0" borderId="20" xfId="0" applyNumberFormat="1" applyFont="1" applyBorder="1" applyAlignment="1">
      <alignment vertical="top"/>
    </xf>
    <xf numFmtId="0" fontId="22" fillId="60" borderId="0" xfId="189" applyFont="1" applyFill="1" applyAlignment="1">
      <alignment vertical="top"/>
      <protection/>
    </xf>
    <xf numFmtId="204" fontId="22" fillId="50" borderId="20" xfId="132" applyNumberFormat="1" applyFont="1" applyFill="1" applyBorder="1" applyAlignment="1">
      <alignment vertical="top"/>
    </xf>
    <xf numFmtId="204" fontId="22" fillId="0" borderId="20" xfId="132" applyNumberFormat="1" applyFont="1" applyFill="1" applyBorder="1" applyAlignment="1">
      <alignment vertical="top"/>
    </xf>
    <xf numFmtId="0" fontId="22" fillId="50" borderId="0" xfId="189" applyFont="1" applyFill="1" applyBorder="1" applyAlignment="1">
      <alignment horizontal="left" vertical="top" wrapText="1"/>
      <protection/>
    </xf>
    <xf numFmtId="17" fontId="22" fillId="50" borderId="20" xfId="189" applyNumberFormat="1" applyFont="1" applyFill="1" applyBorder="1" applyAlignment="1">
      <alignment horizontal="center" vertical="top"/>
      <protection/>
    </xf>
    <xf numFmtId="17" fontId="22" fillId="50" borderId="20" xfId="189" applyNumberFormat="1" applyFont="1" applyFill="1" applyBorder="1" applyAlignment="1">
      <alignment horizontal="right" vertical="top"/>
      <protection/>
    </xf>
    <xf numFmtId="0" fontId="46" fillId="61" borderId="20" xfId="189" applyFont="1" applyFill="1" applyBorder="1" applyAlignment="1">
      <alignment horizontal="center" vertical="top"/>
      <protection/>
    </xf>
    <xf numFmtId="204" fontId="23" fillId="61" borderId="20" xfId="132" applyNumberFormat="1" applyFont="1" applyFill="1" applyBorder="1" applyAlignment="1">
      <alignment vertical="top"/>
    </xf>
    <xf numFmtId="0" fontId="52" fillId="61" borderId="20" xfId="189" applyFont="1" applyFill="1" applyBorder="1" applyAlignment="1">
      <alignment vertical="top"/>
      <protection/>
    </xf>
    <xf numFmtId="43" fontId="27" fillId="0" borderId="48" xfId="123" applyFont="1" applyBorder="1" applyAlignment="1">
      <alignment horizontal="center" vertical="top"/>
    </xf>
    <xf numFmtId="0" fontId="22" fillId="0" borderId="36" xfId="189" applyFont="1" applyBorder="1" applyAlignment="1">
      <alignment horizontal="left" vertical="top" wrapText="1"/>
      <protection/>
    </xf>
    <xf numFmtId="204" fontId="23" fillId="0" borderId="20" xfId="132" applyNumberFormat="1" applyFont="1" applyFill="1" applyBorder="1" applyAlignment="1">
      <alignment horizontal="center" vertical="top"/>
    </xf>
    <xf numFmtId="0" fontId="89" fillId="62" borderId="31" xfId="172" applyFont="1" applyFill="1" applyBorder="1" applyAlignment="1">
      <alignment horizontal="left" vertical="center" wrapText="1"/>
      <protection/>
    </xf>
    <xf numFmtId="0" fontId="89" fillId="62" borderId="35" xfId="172" applyFont="1" applyFill="1" applyBorder="1" applyAlignment="1">
      <alignment horizontal="left" vertical="center" wrapText="1"/>
      <protection/>
    </xf>
    <xf numFmtId="0" fontId="89" fillId="62" borderId="36" xfId="172" applyFont="1" applyFill="1" applyBorder="1" applyAlignment="1">
      <alignment horizontal="left" vertical="center" wrapText="1"/>
      <protection/>
    </xf>
    <xf numFmtId="0" fontId="89" fillId="62" borderId="31" xfId="172" applyFont="1" applyFill="1" applyBorder="1" applyAlignment="1">
      <alignment horizontal="left" vertical="top" wrapText="1"/>
      <protection/>
    </xf>
    <xf numFmtId="0" fontId="89" fillId="62" borderId="35" xfId="172" applyFont="1" applyFill="1" applyBorder="1" applyAlignment="1">
      <alignment horizontal="left" vertical="top" wrapText="1"/>
      <protection/>
    </xf>
    <xf numFmtId="0" fontId="89" fillId="62" borderId="36" xfId="172" applyFont="1" applyFill="1" applyBorder="1" applyAlignment="1">
      <alignment horizontal="left" vertical="top" wrapText="1"/>
      <protection/>
    </xf>
    <xf numFmtId="0" fontId="89" fillId="57" borderId="31" xfId="172" applyFont="1" applyFill="1" applyBorder="1" applyAlignment="1">
      <alignment horizontal="left" vertical="center" wrapText="1"/>
      <protection/>
    </xf>
    <xf numFmtId="0" fontId="89" fillId="57" borderId="35" xfId="172" applyFont="1" applyFill="1" applyBorder="1" applyAlignment="1">
      <alignment horizontal="left" vertical="center" wrapText="1"/>
      <protection/>
    </xf>
    <xf numFmtId="0" fontId="89" fillId="52" borderId="31" xfId="172" applyFont="1" applyFill="1" applyBorder="1" applyAlignment="1">
      <alignment horizontal="left" vertical="center"/>
      <protection/>
    </xf>
    <xf numFmtId="0" fontId="89" fillId="52" borderId="35" xfId="172" applyFont="1" applyFill="1" applyBorder="1" applyAlignment="1">
      <alignment horizontal="left" vertical="center"/>
      <protection/>
    </xf>
    <xf numFmtId="0" fontId="26" fillId="53" borderId="31" xfId="172" applyFont="1" applyFill="1" applyBorder="1" applyAlignment="1">
      <alignment horizontal="left" vertical="center"/>
      <protection/>
    </xf>
    <xf numFmtId="0" fontId="26" fillId="53" borderId="35" xfId="172" applyFont="1" applyFill="1" applyBorder="1" applyAlignment="1">
      <alignment horizontal="left" vertical="center"/>
      <protection/>
    </xf>
    <xf numFmtId="0" fontId="26" fillId="62" borderId="31" xfId="172" applyFont="1" applyFill="1" applyBorder="1" applyAlignment="1">
      <alignment horizontal="left" vertical="top" wrapText="1"/>
      <protection/>
    </xf>
    <xf numFmtId="0" fontId="26" fillId="62" borderId="35" xfId="172" applyFont="1" applyFill="1" applyBorder="1" applyAlignment="1">
      <alignment horizontal="left" vertical="top" wrapText="1"/>
      <protection/>
    </xf>
    <xf numFmtId="0" fontId="26" fillId="62" borderId="36" xfId="172" applyFont="1" applyFill="1" applyBorder="1" applyAlignment="1">
      <alignment horizontal="left" vertical="top" wrapText="1"/>
      <protection/>
    </xf>
    <xf numFmtId="0" fontId="89" fillId="53" borderId="31" xfId="172" applyFont="1" applyFill="1" applyBorder="1" applyAlignment="1">
      <alignment horizontal="left" vertical="center"/>
      <protection/>
    </xf>
    <xf numFmtId="0" fontId="89" fillId="53" borderId="35" xfId="172" applyFont="1" applyFill="1" applyBorder="1" applyAlignment="1">
      <alignment horizontal="left" vertical="center"/>
      <protection/>
    </xf>
    <xf numFmtId="0" fontId="89" fillId="62" borderId="31" xfId="172" applyFont="1" applyFill="1" applyBorder="1" applyAlignment="1">
      <alignment horizontal="left" vertical="center"/>
      <protection/>
    </xf>
    <xf numFmtId="0" fontId="89" fillId="62" borderId="35" xfId="172" applyFont="1" applyFill="1" applyBorder="1" applyAlignment="1">
      <alignment horizontal="left" vertical="center"/>
      <protection/>
    </xf>
    <xf numFmtId="0" fontId="89" fillId="62" borderId="36" xfId="172" applyFont="1" applyFill="1" applyBorder="1" applyAlignment="1">
      <alignment horizontal="left" vertical="center"/>
      <protection/>
    </xf>
    <xf numFmtId="0" fontId="88" fillId="0" borderId="20" xfId="172" applyFont="1" applyBorder="1" applyAlignment="1">
      <alignment horizontal="center" vertical="center" wrapText="1"/>
      <protection/>
    </xf>
    <xf numFmtId="0" fontId="88" fillId="0" borderId="34" xfId="172" applyFont="1" applyBorder="1" applyAlignment="1">
      <alignment horizontal="center" vertical="center" wrapText="1"/>
      <protection/>
    </xf>
    <xf numFmtId="0" fontId="97" fillId="0" borderId="0" xfId="172" applyFont="1" applyAlignment="1">
      <alignment horizontal="left" vertical="center" wrapText="1"/>
      <protection/>
    </xf>
    <xf numFmtId="0" fontId="88" fillId="0" borderId="52" xfId="172" applyFont="1" applyBorder="1" applyAlignment="1">
      <alignment horizontal="center" vertical="center" wrapText="1"/>
      <protection/>
    </xf>
    <xf numFmtId="0" fontId="88" fillId="0" borderId="89" xfId="172" applyFont="1" applyBorder="1" applyAlignment="1">
      <alignment horizontal="center" vertical="center" wrapText="1"/>
      <protection/>
    </xf>
    <xf numFmtId="0" fontId="88" fillId="0" borderId="58" xfId="172" applyFont="1" applyBorder="1" applyAlignment="1">
      <alignment horizontal="center" vertical="center" wrapText="1"/>
      <protection/>
    </xf>
    <xf numFmtId="0" fontId="88" fillId="0" borderId="90" xfId="172" applyFont="1" applyBorder="1" applyAlignment="1">
      <alignment horizontal="center" vertical="center" wrapText="1"/>
      <protection/>
    </xf>
    <xf numFmtId="0" fontId="88" fillId="0" borderId="32" xfId="172" applyFont="1" applyBorder="1" applyAlignment="1">
      <alignment horizontal="center" vertical="center" wrapText="1"/>
      <protection/>
    </xf>
    <xf numFmtId="0" fontId="88" fillId="0" borderId="91" xfId="172" applyFont="1" applyBorder="1" applyAlignment="1">
      <alignment horizontal="center" vertical="center" wrapText="1"/>
      <protection/>
    </xf>
    <xf numFmtId="0" fontId="88" fillId="0" borderId="59" xfId="172" applyFont="1" applyBorder="1" applyAlignment="1">
      <alignment horizontal="center" vertical="center"/>
      <protection/>
    </xf>
    <xf numFmtId="0" fontId="88" fillId="0" borderId="54" xfId="172" applyFont="1" applyBorder="1" applyAlignment="1">
      <alignment horizontal="center" vertical="center"/>
      <protection/>
    </xf>
    <xf numFmtId="0" fontId="88" fillId="0" borderId="76" xfId="172" applyFont="1" applyBorder="1" applyAlignment="1">
      <alignment horizontal="center" vertical="center"/>
      <protection/>
    </xf>
    <xf numFmtId="0" fontId="98" fillId="0" borderId="59" xfId="172" applyFont="1" applyBorder="1" applyAlignment="1">
      <alignment horizontal="center" vertical="center" wrapText="1"/>
      <protection/>
    </xf>
    <xf numFmtId="0" fontId="98" fillId="0" borderId="54" xfId="172" applyFont="1" applyBorder="1" applyAlignment="1">
      <alignment horizontal="center" vertical="center" wrapText="1"/>
      <protection/>
    </xf>
    <xf numFmtId="0" fontId="98" fillId="0" borderId="76" xfId="172" applyFont="1" applyBorder="1" applyAlignment="1">
      <alignment horizontal="center" vertical="center" wrapText="1"/>
      <protection/>
    </xf>
    <xf numFmtId="0" fontId="88" fillId="0" borderId="92" xfId="172" applyFont="1" applyBorder="1" applyAlignment="1">
      <alignment horizontal="center" vertical="center" wrapText="1"/>
      <protection/>
    </xf>
    <xf numFmtId="0" fontId="88" fillId="0" borderId="0" xfId="172" applyFont="1" applyBorder="1" applyAlignment="1">
      <alignment horizontal="center" vertical="center" wrapText="1"/>
      <protection/>
    </xf>
    <xf numFmtId="0" fontId="88" fillId="0" borderId="37" xfId="172" applyFont="1" applyBorder="1" applyAlignment="1">
      <alignment horizontal="center" vertical="center" wrapText="1"/>
      <protection/>
    </xf>
    <xf numFmtId="0" fontId="88" fillId="0" borderId="33" xfId="172" applyFont="1" applyBorder="1" applyAlignment="1">
      <alignment horizontal="center" vertical="center"/>
      <protection/>
    </xf>
    <xf numFmtId="0" fontId="88" fillId="0" borderId="20" xfId="172" applyFont="1" applyBorder="1" applyAlignment="1">
      <alignment horizontal="center" vertical="center"/>
      <protection/>
    </xf>
    <xf numFmtId="0" fontId="88" fillId="0" borderId="34" xfId="172" applyFont="1" applyBorder="1" applyAlignment="1">
      <alignment horizontal="center" vertical="center"/>
      <protection/>
    </xf>
    <xf numFmtId="0" fontId="23" fillId="0" borderId="61" xfId="172" applyFont="1" applyBorder="1" applyAlignment="1">
      <alignment horizontal="center" vertical="center" wrapText="1"/>
      <protection/>
    </xf>
    <xf numFmtId="0" fontId="23" fillId="0" borderId="56" xfId="172" applyFont="1" applyBorder="1" applyAlignment="1">
      <alignment horizontal="center" vertical="center" wrapText="1"/>
      <protection/>
    </xf>
    <xf numFmtId="0" fontId="23" fillId="0" borderId="73" xfId="172" applyFont="1" applyBorder="1" applyAlignment="1">
      <alignment horizontal="center" vertical="center" wrapText="1"/>
      <protection/>
    </xf>
    <xf numFmtId="0" fontId="23" fillId="0" borderId="18" xfId="172" applyFont="1" applyBorder="1" applyAlignment="1">
      <alignment horizontal="center" vertical="center" wrapText="1"/>
      <protection/>
    </xf>
    <xf numFmtId="0" fontId="23" fillId="0" borderId="27" xfId="172" applyFont="1" applyBorder="1" applyAlignment="1">
      <alignment horizontal="center" vertical="center" wrapText="1"/>
      <protection/>
    </xf>
    <xf numFmtId="0" fontId="23" fillId="0" borderId="19" xfId="172" applyFont="1" applyBorder="1" applyAlignment="1">
      <alignment horizontal="center" vertical="center" wrapText="1"/>
      <protection/>
    </xf>
    <xf numFmtId="0" fontId="88" fillId="0" borderId="33" xfId="172" applyFont="1" applyBorder="1" applyAlignment="1">
      <alignment horizontal="center" vertical="center" wrapText="1"/>
      <protection/>
    </xf>
    <xf numFmtId="0" fontId="67" fillId="0" borderId="0" xfId="0" applyFont="1" applyAlignment="1">
      <alignment horizontal="left"/>
    </xf>
    <xf numFmtId="0" fontId="23" fillId="0" borderId="37" xfId="0" applyFont="1" applyBorder="1" applyAlignment="1">
      <alignment horizontal="right"/>
    </xf>
    <xf numFmtId="0" fontId="23" fillId="0" borderId="52" xfId="0" applyFont="1" applyBorder="1" applyAlignment="1">
      <alignment horizontal="center"/>
    </xf>
    <xf numFmtId="0" fontId="23" fillId="0" borderId="62" xfId="0" applyFont="1" applyBorder="1" applyAlignment="1">
      <alignment horizontal="center"/>
    </xf>
    <xf numFmtId="0" fontId="67" fillId="0" borderId="0" xfId="0" applyFont="1" applyAlignment="1">
      <alignment horizontal="left" vertical="top"/>
    </xf>
    <xf numFmtId="0" fontId="23" fillId="0" borderId="20" xfId="189" applyFont="1" applyBorder="1" applyAlignment="1">
      <alignment horizontal="center" vertical="top"/>
      <protection/>
    </xf>
    <xf numFmtId="0" fontId="23" fillId="0" borderId="20" xfId="189" applyFont="1" applyBorder="1" applyAlignment="1">
      <alignment horizontal="center" vertical="top" wrapText="1"/>
      <protection/>
    </xf>
    <xf numFmtId="0" fontId="23" fillId="0" borderId="31" xfId="189" applyFont="1" applyBorder="1" applyAlignment="1">
      <alignment horizontal="center" vertical="top"/>
      <protection/>
    </xf>
    <xf numFmtId="0" fontId="23" fillId="0" borderId="35" xfId="189" applyFont="1" applyBorder="1" applyAlignment="1">
      <alignment horizontal="center" vertical="top"/>
      <protection/>
    </xf>
    <xf numFmtId="0" fontId="23" fillId="0" borderId="36" xfId="189" applyFont="1" applyBorder="1" applyAlignment="1">
      <alignment horizontal="center" vertical="top"/>
      <protection/>
    </xf>
    <xf numFmtId="0" fontId="67" fillId="0" borderId="0" xfId="189" applyFont="1" applyAlignment="1">
      <alignment horizontal="left" vertical="top"/>
      <protection/>
    </xf>
    <xf numFmtId="0" fontId="24" fillId="0" borderId="20" xfId="189" applyFont="1" applyBorder="1" applyAlignment="1">
      <alignment horizontal="center"/>
      <protection/>
    </xf>
    <xf numFmtId="0" fontId="67" fillId="0" borderId="0" xfId="189" applyFont="1" applyAlignment="1">
      <alignment horizontal="left" vertical="center"/>
      <protection/>
    </xf>
    <xf numFmtId="0" fontId="25" fillId="0" borderId="18" xfId="180" applyFont="1" applyBorder="1" applyAlignment="1">
      <alignment horizontal="left" vertical="top" wrapText="1"/>
      <protection/>
    </xf>
    <xf numFmtId="0" fontId="25" fillId="0" borderId="27" xfId="180" applyFont="1" applyBorder="1" applyAlignment="1">
      <alignment horizontal="left" vertical="top" wrapText="1"/>
      <protection/>
    </xf>
    <xf numFmtId="0" fontId="25" fillId="0" borderId="19" xfId="180" applyFont="1" applyBorder="1" applyAlignment="1">
      <alignment horizontal="left" vertical="top" wrapText="1"/>
      <protection/>
    </xf>
    <xf numFmtId="0" fontId="24" fillId="0" borderId="18" xfId="189" applyFont="1" applyBorder="1" applyAlignment="1">
      <alignment horizontal="center" vertical="center"/>
      <protection/>
    </xf>
    <xf numFmtId="0" fontId="24" fillId="0" borderId="19" xfId="189" applyFont="1" applyBorder="1" applyAlignment="1">
      <alignment horizontal="center" vertical="center"/>
      <protection/>
    </xf>
    <xf numFmtId="0" fontId="26" fillId="0" borderId="0" xfId="0" applyFont="1" applyAlignment="1">
      <alignment horizontal="left" vertical="top"/>
    </xf>
    <xf numFmtId="0" fontId="23" fillId="0" borderId="31" xfId="0" applyFont="1" applyBorder="1" applyAlignment="1">
      <alignment horizontal="center" vertical="top"/>
    </xf>
    <xf numFmtId="0" fontId="23" fillId="0" borderId="36" xfId="0" applyFont="1" applyBorder="1" applyAlignment="1">
      <alignment horizontal="center" vertical="top"/>
    </xf>
    <xf numFmtId="0" fontId="24" fillId="0" borderId="20" xfId="189" applyFont="1" applyBorder="1" applyAlignment="1">
      <alignment horizontal="center" vertical="top"/>
      <protection/>
    </xf>
    <xf numFmtId="0" fontId="24" fillId="0" borderId="0" xfId="189" applyFont="1" applyAlignment="1">
      <alignment horizontal="center" vertical="top" wrapText="1"/>
      <protection/>
    </xf>
    <xf numFmtId="0" fontId="24" fillId="0" borderId="0" xfId="189" applyFont="1" applyAlignment="1">
      <alignment horizontal="center" vertical="top"/>
      <protection/>
    </xf>
    <xf numFmtId="0" fontId="23" fillId="0" borderId="18" xfId="189" applyFont="1" applyBorder="1" applyAlignment="1">
      <alignment horizontal="center" vertical="top" wrapText="1"/>
      <protection/>
    </xf>
    <xf numFmtId="0" fontId="23" fillId="0" borderId="27" xfId="189" applyFont="1" applyBorder="1" applyAlignment="1">
      <alignment horizontal="center" vertical="top" wrapText="1"/>
      <protection/>
    </xf>
    <xf numFmtId="0" fontId="23" fillId="0" borderId="19" xfId="189" applyFont="1" applyBorder="1" applyAlignment="1">
      <alignment horizontal="center" vertical="top" wrapText="1"/>
      <protection/>
    </xf>
    <xf numFmtId="0" fontId="24" fillId="0" borderId="20" xfId="179" applyFont="1" applyBorder="1" applyAlignment="1">
      <alignment horizontal="center" vertical="top"/>
      <protection/>
    </xf>
    <xf numFmtId="0" fontId="24" fillId="0" borderId="18" xfId="189" applyFont="1" applyBorder="1" applyAlignment="1">
      <alignment horizontal="center" vertical="top" wrapText="1"/>
      <protection/>
    </xf>
    <xf numFmtId="0" fontId="24" fillId="0" borderId="27" xfId="189" applyFont="1" applyBorder="1" applyAlignment="1">
      <alignment horizontal="center" vertical="top" wrapText="1"/>
      <protection/>
    </xf>
    <xf numFmtId="0" fontId="24" fillId="0" borderId="19" xfId="189" applyFont="1" applyBorder="1" applyAlignment="1">
      <alignment horizontal="center" vertical="top" wrapText="1"/>
      <protection/>
    </xf>
    <xf numFmtId="0" fontId="46" fillId="61" borderId="31" xfId="189" applyFont="1" applyFill="1" applyBorder="1" applyAlignment="1">
      <alignment horizontal="left" vertical="top" wrapText="1"/>
      <protection/>
    </xf>
    <xf numFmtId="0" fontId="46" fillId="61" borderId="36" xfId="189" applyFont="1" applyFill="1" applyBorder="1" applyAlignment="1">
      <alignment horizontal="left" vertical="top" wrapText="1"/>
      <protection/>
    </xf>
    <xf numFmtId="0" fontId="23" fillId="51" borderId="31" xfId="189" applyFont="1" applyFill="1" applyBorder="1" applyAlignment="1">
      <alignment horizontal="left" vertical="top" wrapText="1"/>
      <protection/>
    </xf>
    <xf numFmtId="0" fontId="23" fillId="51" borderId="36" xfId="189" applyFont="1" applyFill="1" applyBorder="1" applyAlignment="1">
      <alignment horizontal="left" vertical="top" wrapText="1"/>
      <protection/>
    </xf>
    <xf numFmtId="0" fontId="24" fillId="0" borderId="20" xfId="189" applyFont="1" applyBorder="1" applyAlignment="1">
      <alignment horizontal="center" vertical="top" wrapText="1"/>
      <protection/>
    </xf>
  </cellXfs>
  <cellStyles count="3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1 2" xfId="28"/>
    <cellStyle name="20% - ส่วนที่ถูกเน้น1_BEx7" xfId="29"/>
    <cellStyle name="20% - ส่วนที่ถูกเน้น2" xfId="30"/>
    <cellStyle name="20% - ส่วนที่ถูกเน้น2 2" xfId="31"/>
    <cellStyle name="20% - ส่วนที่ถูกเน้น2_BEx7" xfId="32"/>
    <cellStyle name="20% - ส่วนที่ถูกเน้น3" xfId="33"/>
    <cellStyle name="20% - ส่วนที่ถูกเน้น3 2" xfId="34"/>
    <cellStyle name="20% - ส่วนที่ถูกเน้น3_BEx7" xfId="35"/>
    <cellStyle name="20% - ส่วนที่ถูกเน้น4" xfId="36"/>
    <cellStyle name="20% - ส่วนที่ถูกเน้น4 2" xfId="37"/>
    <cellStyle name="20% - ส่วนที่ถูกเน้น4_BEx7" xfId="38"/>
    <cellStyle name="20% - ส่วนที่ถูกเน้น5" xfId="39"/>
    <cellStyle name="20% - ส่วนที่ถูกเน้น5 2" xfId="40"/>
    <cellStyle name="20% - ส่วนที่ถูกเน้น5_BEx7" xfId="41"/>
    <cellStyle name="20% - ส่วนที่ถูกเน้น6" xfId="42"/>
    <cellStyle name="20% - ส่วนที่ถูกเน้น6 2" xfId="43"/>
    <cellStyle name="20% - ส่วนที่ถูกเน้น6_BEx7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40% - ส่วนที่ถูกเน้น1" xfId="57"/>
    <cellStyle name="40% - ส่วนที่ถูกเน้น1 2" xfId="58"/>
    <cellStyle name="40% - ส่วนที่ถูกเน้น1_BEx7" xfId="59"/>
    <cellStyle name="40% - ส่วนที่ถูกเน้น2" xfId="60"/>
    <cellStyle name="40% - ส่วนที่ถูกเน้น2 2" xfId="61"/>
    <cellStyle name="40% - ส่วนที่ถูกเน้น2_BEx7" xfId="62"/>
    <cellStyle name="40% - ส่วนที่ถูกเน้น3" xfId="63"/>
    <cellStyle name="40% - ส่วนที่ถูกเน้น3 2" xfId="64"/>
    <cellStyle name="40% - ส่วนที่ถูกเน้น3_BEx7" xfId="65"/>
    <cellStyle name="40% - ส่วนที่ถูกเน้น4" xfId="66"/>
    <cellStyle name="40% - ส่วนที่ถูกเน้น4 2" xfId="67"/>
    <cellStyle name="40% - ส่วนที่ถูกเน้น4_BEx7" xfId="68"/>
    <cellStyle name="40% - ส่วนที่ถูกเน้น5" xfId="69"/>
    <cellStyle name="40% - ส่วนที่ถูกเน้น5 2" xfId="70"/>
    <cellStyle name="40% - ส่วนที่ถูกเน้น5_BEx7" xfId="71"/>
    <cellStyle name="40% - ส่วนที่ถูกเน้น6" xfId="72"/>
    <cellStyle name="40% - ส่วนที่ถูกเน้น6 2" xfId="73"/>
    <cellStyle name="40% - ส่วนที่ถูกเน้น6_BEx7" xfId="74"/>
    <cellStyle name="60% - Accent1" xfId="75"/>
    <cellStyle name="60% - Accent1 2" xfId="76"/>
    <cellStyle name="60% - Accent2" xfId="77"/>
    <cellStyle name="60% - Accent2 2" xfId="78"/>
    <cellStyle name="60% - Accent3" xfId="79"/>
    <cellStyle name="60% - Accent3 2" xfId="80"/>
    <cellStyle name="60% - Accent4" xfId="81"/>
    <cellStyle name="60% - Accent4 2" xfId="82"/>
    <cellStyle name="60% - Accent5" xfId="83"/>
    <cellStyle name="60% - Accent5 2" xfId="84"/>
    <cellStyle name="60% - Accent6" xfId="85"/>
    <cellStyle name="60% - Accent6 2" xfId="86"/>
    <cellStyle name="60% - ส่วนที่ถูกเน้น1" xfId="87"/>
    <cellStyle name="60% - ส่วนที่ถูกเน้น1 2" xfId="88"/>
    <cellStyle name="60% - ส่วนที่ถูกเน้น1_BEx7" xfId="89"/>
    <cellStyle name="60% - ส่วนที่ถูกเน้น2" xfId="90"/>
    <cellStyle name="60% - ส่วนที่ถูกเน้น2 2" xfId="91"/>
    <cellStyle name="60% - ส่วนที่ถูกเน้น2_BEx7" xfId="92"/>
    <cellStyle name="60% - ส่วนที่ถูกเน้น3" xfId="93"/>
    <cellStyle name="60% - ส่วนที่ถูกเน้น3 2" xfId="94"/>
    <cellStyle name="60% - ส่วนที่ถูกเน้น3_BEx7" xfId="95"/>
    <cellStyle name="60% - ส่วนที่ถูกเน้น4" xfId="96"/>
    <cellStyle name="60% - ส่วนที่ถูกเน้น4 2" xfId="97"/>
    <cellStyle name="60% - ส่วนที่ถูกเน้น4_BEx7" xfId="98"/>
    <cellStyle name="60% - ส่วนที่ถูกเน้น5" xfId="99"/>
    <cellStyle name="60% - ส่วนที่ถูกเน้น5 2" xfId="100"/>
    <cellStyle name="60% - ส่วนที่ถูกเน้น5_BEx7" xfId="101"/>
    <cellStyle name="60% - ส่วนที่ถูกเน้น6" xfId="102"/>
    <cellStyle name="60% - ส่วนที่ถูกเน้น6 2" xfId="103"/>
    <cellStyle name="60% - ส่วนที่ถูกเน้น6_BEx7" xfId="104"/>
    <cellStyle name="Accent1" xfId="105"/>
    <cellStyle name="Accent1 2" xfId="106"/>
    <cellStyle name="Accent2" xfId="107"/>
    <cellStyle name="Accent2 2" xfId="108"/>
    <cellStyle name="Accent3" xfId="109"/>
    <cellStyle name="Accent3 2" xfId="110"/>
    <cellStyle name="Accent4" xfId="111"/>
    <cellStyle name="Accent4 2" xfId="112"/>
    <cellStyle name="Accent5" xfId="113"/>
    <cellStyle name="Accent5 2" xfId="114"/>
    <cellStyle name="Accent6" xfId="115"/>
    <cellStyle name="Accent6 2" xfId="116"/>
    <cellStyle name="Bad" xfId="117"/>
    <cellStyle name="Bad 2" xfId="118"/>
    <cellStyle name="Calculation" xfId="119"/>
    <cellStyle name="Calculation 2" xfId="120"/>
    <cellStyle name="Check Cell" xfId="121"/>
    <cellStyle name="Check Cell 2" xfId="122"/>
    <cellStyle name="Comma" xfId="123"/>
    <cellStyle name="Comma [0]" xfId="124"/>
    <cellStyle name="Comma 10" xfId="125"/>
    <cellStyle name="Comma 10 2" xfId="126"/>
    <cellStyle name="Comma 11" xfId="127"/>
    <cellStyle name="Comma 12" xfId="128"/>
    <cellStyle name="Comma 2" xfId="129"/>
    <cellStyle name="Comma 2 2" xfId="130"/>
    <cellStyle name="Comma 2 3" xfId="131"/>
    <cellStyle name="Comma 2 3 2" xfId="132"/>
    <cellStyle name="Comma 3" xfId="133"/>
    <cellStyle name="Comma 3 2" xfId="134"/>
    <cellStyle name="Comma 3 3" xfId="135"/>
    <cellStyle name="Comma 4" xfId="136"/>
    <cellStyle name="Comma 4 2" xfId="137"/>
    <cellStyle name="Comma 4 3" xfId="138"/>
    <cellStyle name="Comma 5" xfId="139"/>
    <cellStyle name="Comma 5 3" xfId="140"/>
    <cellStyle name="Comma 6" xfId="141"/>
    <cellStyle name="Comma 6 2" xfId="142"/>
    <cellStyle name="Comma 7" xfId="143"/>
    <cellStyle name="Comma 7 2" xfId="144"/>
    <cellStyle name="Comma 7 2 2" xfId="145"/>
    <cellStyle name="Comma 7 3" xfId="146"/>
    <cellStyle name="Comma 8" xfId="147"/>
    <cellStyle name="Comma 9" xfId="148"/>
    <cellStyle name="Currency" xfId="149"/>
    <cellStyle name="Currency [0]" xfId="150"/>
    <cellStyle name="Explanatory Text" xfId="151"/>
    <cellStyle name="Explanatory Text 2" xfId="152"/>
    <cellStyle name="Good" xfId="153"/>
    <cellStyle name="Good 2" xfId="154"/>
    <cellStyle name="Heading 1" xfId="155"/>
    <cellStyle name="Heading 1 2" xfId="156"/>
    <cellStyle name="Heading 2" xfId="157"/>
    <cellStyle name="Heading 2 2" xfId="158"/>
    <cellStyle name="Heading 3" xfId="159"/>
    <cellStyle name="Heading 3 2" xfId="160"/>
    <cellStyle name="Heading 4" xfId="161"/>
    <cellStyle name="Heading 4 2" xfId="162"/>
    <cellStyle name="Hyperlink 2" xfId="163"/>
    <cellStyle name="Input" xfId="164"/>
    <cellStyle name="Input 2" xfId="165"/>
    <cellStyle name="Linked Cell" xfId="166"/>
    <cellStyle name="Linked Cell 2" xfId="167"/>
    <cellStyle name="Neutral" xfId="168"/>
    <cellStyle name="Neutral 2" xfId="169"/>
    <cellStyle name="Normal 10" xfId="170"/>
    <cellStyle name="Normal 10 2" xfId="171"/>
    <cellStyle name="Normal 10 2 2" xfId="172"/>
    <cellStyle name="Normal 11" xfId="173"/>
    <cellStyle name="Normal 12" xfId="174"/>
    <cellStyle name="Normal 13" xfId="175"/>
    <cellStyle name="Normal 13 2" xfId="176"/>
    <cellStyle name="Normal 13 2 2" xfId="177"/>
    <cellStyle name="Normal 2" xfId="178"/>
    <cellStyle name="Normal 2 2" xfId="179"/>
    <cellStyle name="Normal 2 3" xfId="180"/>
    <cellStyle name="Normal 2_10. สถาปัตฯ" xfId="181"/>
    <cellStyle name="Normal 3" xfId="182"/>
    <cellStyle name="Normal 3 2" xfId="183"/>
    <cellStyle name="Normal 3 2 4 3 2" xfId="184"/>
    <cellStyle name="Normal 3 2 4 3 2 2" xfId="185"/>
    <cellStyle name="Normal 4" xfId="186"/>
    <cellStyle name="Normal 4 2" xfId="187"/>
    <cellStyle name="Normal 5" xfId="188"/>
    <cellStyle name="Normal 5 2" xfId="189"/>
    <cellStyle name="Normal 6" xfId="190"/>
    <cellStyle name="Normal 6 2" xfId="191"/>
    <cellStyle name="Normal 7" xfId="192"/>
    <cellStyle name="Normal 7 2" xfId="193"/>
    <cellStyle name="Normal 8" xfId="194"/>
    <cellStyle name="Normal 9" xfId="195"/>
    <cellStyle name="Normal 9 3" xfId="196"/>
    <cellStyle name="Note" xfId="197"/>
    <cellStyle name="Note 2" xfId="198"/>
    <cellStyle name="Output" xfId="199"/>
    <cellStyle name="Output 2" xfId="200"/>
    <cellStyle name="Percent" xfId="201"/>
    <cellStyle name="Percent 2" xfId="202"/>
    <cellStyle name="SAPBEXaggData" xfId="203"/>
    <cellStyle name="SAPBEXaggDataEmph" xfId="204"/>
    <cellStyle name="SAPBEXaggItem" xfId="205"/>
    <cellStyle name="SAPBEXaggItemX" xfId="206"/>
    <cellStyle name="SAPBEXchaText" xfId="207"/>
    <cellStyle name="SAPBEXchaText 2" xfId="208"/>
    <cellStyle name="SAPBEXchaText_BEx7" xfId="209"/>
    <cellStyle name="SAPBEXexcBad7" xfId="210"/>
    <cellStyle name="SAPBEXexcBad8" xfId="211"/>
    <cellStyle name="SAPBEXexcBad9" xfId="212"/>
    <cellStyle name="SAPBEXexcCritical4" xfId="213"/>
    <cellStyle name="SAPBEXexcCritical5" xfId="214"/>
    <cellStyle name="SAPBEXexcCritical6" xfId="215"/>
    <cellStyle name="SAPBEXexcGood1" xfId="216"/>
    <cellStyle name="SAPBEXexcGood2" xfId="217"/>
    <cellStyle name="SAPBEXexcGood3" xfId="218"/>
    <cellStyle name="SAPBEXfilterDrill" xfId="219"/>
    <cellStyle name="SAPBEXfilterItem" xfId="220"/>
    <cellStyle name="SAPBEXfilterText" xfId="221"/>
    <cellStyle name="SAPBEXformats" xfId="222"/>
    <cellStyle name="SAPBEXformats 2" xfId="223"/>
    <cellStyle name="SAPBEXformats_BEx7" xfId="224"/>
    <cellStyle name="SAPBEXheaderItem" xfId="225"/>
    <cellStyle name="SAPBEXheaderItem 2" xfId="226"/>
    <cellStyle name="SAPBEXheaderItem_1. MS-1.1 2552_220509" xfId="227"/>
    <cellStyle name="SAPBEXheaderText" xfId="228"/>
    <cellStyle name="SAPBEXheaderText 2" xfId="229"/>
    <cellStyle name="SAPBEXheaderText_1. MS-1.1 2552_220509" xfId="230"/>
    <cellStyle name="SAPBEXHLevel0" xfId="231"/>
    <cellStyle name="SAPBEXHLevel0 2" xfId="232"/>
    <cellStyle name="SAPBEXHLevel0_BEx7" xfId="233"/>
    <cellStyle name="SAPBEXHLevel0X" xfId="234"/>
    <cellStyle name="SAPBEXHLevel0X 2" xfId="235"/>
    <cellStyle name="SAPBEXHLevel0X_BEx7" xfId="236"/>
    <cellStyle name="SAPBEXHLevel1" xfId="237"/>
    <cellStyle name="SAPBEXHLevel1 2" xfId="238"/>
    <cellStyle name="SAPBEXHLevel1_BEx7" xfId="239"/>
    <cellStyle name="SAPBEXHLevel1X" xfId="240"/>
    <cellStyle name="SAPBEXHLevel1X 2" xfId="241"/>
    <cellStyle name="SAPBEXHLevel1X_BEx7" xfId="242"/>
    <cellStyle name="SAPBEXHLevel2" xfId="243"/>
    <cellStyle name="SAPBEXHLevel2 2" xfId="244"/>
    <cellStyle name="SAPBEXHLevel2_BEx7" xfId="245"/>
    <cellStyle name="SAPBEXHLevel2X" xfId="246"/>
    <cellStyle name="SAPBEXHLevel2X 2" xfId="247"/>
    <cellStyle name="SAPBEXHLevel2X_BEx7" xfId="248"/>
    <cellStyle name="SAPBEXHLevel3" xfId="249"/>
    <cellStyle name="SAPBEXHLevel3 2" xfId="250"/>
    <cellStyle name="SAPBEXHLevel3_BEx7" xfId="251"/>
    <cellStyle name="SAPBEXHLevel3X" xfId="252"/>
    <cellStyle name="SAPBEXHLevel3X 2" xfId="253"/>
    <cellStyle name="SAPBEXHLevel3X_BEx7" xfId="254"/>
    <cellStyle name="SAPBEXresData" xfId="255"/>
    <cellStyle name="SAPBEXresDataEmph" xfId="256"/>
    <cellStyle name="SAPBEXresItem" xfId="257"/>
    <cellStyle name="SAPBEXresItemX" xfId="258"/>
    <cellStyle name="SAPBEXstdData" xfId="259"/>
    <cellStyle name="SAPBEXstdDataEmph" xfId="260"/>
    <cellStyle name="SAPBEXstdItem" xfId="261"/>
    <cellStyle name="SAPBEXstdItem 2" xfId="262"/>
    <cellStyle name="SAPBEXstdItem_BEx7" xfId="263"/>
    <cellStyle name="SAPBEXstdItemX" xfId="264"/>
    <cellStyle name="SAPBEXstdItemX 2" xfId="265"/>
    <cellStyle name="SAPBEXstdItemX_BEx7" xfId="266"/>
    <cellStyle name="SAPBEXtitle" xfId="267"/>
    <cellStyle name="SAPBEXundefined" xfId="268"/>
    <cellStyle name="Title" xfId="269"/>
    <cellStyle name="Title 2" xfId="270"/>
    <cellStyle name="Total" xfId="271"/>
    <cellStyle name="Total 2" xfId="272"/>
    <cellStyle name="Warning Text" xfId="273"/>
    <cellStyle name="Warning Text 2" xfId="274"/>
    <cellStyle name="การคำนวณ" xfId="275"/>
    <cellStyle name="การคำนวณ 2" xfId="276"/>
    <cellStyle name="การคำนวณ_BEx7" xfId="277"/>
    <cellStyle name="ข้อความเตือน" xfId="278"/>
    <cellStyle name="ข้อความเตือน 2" xfId="279"/>
    <cellStyle name="ข้อความเตือน_BEx7" xfId="280"/>
    <cellStyle name="ข้อความอธิบาย" xfId="281"/>
    <cellStyle name="ข้อความอธิบาย 2" xfId="282"/>
    <cellStyle name="ข้อความอธิบาย_BEx7" xfId="283"/>
    <cellStyle name="เครื่องหมายจุลภาค 2" xfId="284"/>
    <cellStyle name="เครื่องหมายจุลภาค 2 2" xfId="285"/>
    <cellStyle name="เครื่องหมายจุลภาค 2 3" xfId="286"/>
    <cellStyle name="เครื่องหมายจุลภาค 3" xfId="287"/>
    <cellStyle name="เครื่องหมายจุลภาค 4" xfId="288"/>
    <cellStyle name="เครื่องหมายจุลภาค 4 2" xfId="289"/>
    <cellStyle name="เครื่องหมายจุลภาค 5" xfId="290"/>
    <cellStyle name="ชื่อเรื่อง" xfId="291"/>
    <cellStyle name="ชื่อเรื่อง 2" xfId="292"/>
    <cellStyle name="ชื่อเรื่อง_BEx7" xfId="293"/>
    <cellStyle name="เซลล์ตรวจสอบ" xfId="294"/>
    <cellStyle name="เซลล์ตรวจสอบ 2" xfId="295"/>
    <cellStyle name="เซลล์ตรวจสอบ_BEx7" xfId="296"/>
    <cellStyle name="เซลล์ที่มีการเชื่อมโยง" xfId="297"/>
    <cellStyle name="เซลล์ที่มีการเชื่อมโยง 2" xfId="298"/>
    <cellStyle name="เซลล์ที่มีการเชื่อมโยง_BEx7" xfId="299"/>
    <cellStyle name="เซลล์ที่มีลิงก์" xfId="300"/>
    <cellStyle name="ดี" xfId="301"/>
    <cellStyle name="ดี 2" xfId="302"/>
    <cellStyle name="ดี_BEx7" xfId="303"/>
    <cellStyle name="ปกติ 11" xfId="304"/>
    <cellStyle name="ปกติ 11 2" xfId="305"/>
    <cellStyle name="ปกติ 11 2 2" xfId="306"/>
    <cellStyle name="ปกติ 11 2_06แผนปฏิบัติราชการประจำปี 55(เพื่อเข้าสภา)" xfId="307"/>
    <cellStyle name="ปกติ 11 3" xfId="308"/>
    <cellStyle name="ปกติ 2" xfId="309"/>
    <cellStyle name="ปกติ 2 2" xfId="310"/>
    <cellStyle name="ปกติ 2 3" xfId="311"/>
    <cellStyle name="ปกติ 2_แบบฟอร์มติดตามโครงการ" xfId="312"/>
    <cellStyle name="ปกติ 3" xfId="313"/>
    <cellStyle name="ปกติ 4" xfId="314"/>
    <cellStyle name="ปกติ 5" xfId="315"/>
    <cellStyle name="ปกติ 5 2" xfId="316"/>
    <cellStyle name="ปกติ 5_06แผนปฏิบัติราชการประจำปี 55(เพื่อเข้าสภา)" xfId="317"/>
    <cellStyle name="ปกติ 7" xfId="318"/>
    <cellStyle name="ป้อนค่า" xfId="319"/>
    <cellStyle name="ป้อนค่า 2" xfId="320"/>
    <cellStyle name="ป้อนค่า_BEx7" xfId="321"/>
    <cellStyle name="ปานกลาง" xfId="322"/>
    <cellStyle name="ปานกลาง 2" xfId="323"/>
    <cellStyle name="ปานกลาง_BEx7" xfId="324"/>
    <cellStyle name="เปอร์เซ็นต์ 2" xfId="325"/>
    <cellStyle name="เปอร์เซ็นต์ 3" xfId="326"/>
    <cellStyle name="เปอร์เซ็นต์ 4" xfId="327"/>
    <cellStyle name="ผลรวม" xfId="328"/>
    <cellStyle name="ผลรวม 2" xfId="329"/>
    <cellStyle name="ผลรวม_BEx7" xfId="330"/>
    <cellStyle name="แย่" xfId="331"/>
    <cellStyle name="แย่ 2" xfId="332"/>
    <cellStyle name="แย่_BEx7" xfId="333"/>
    <cellStyle name="ส่วนที่ถูกเน้น1" xfId="334"/>
    <cellStyle name="ส่วนที่ถูกเน้น1 2" xfId="335"/>
    <cellStyle name="ส่วนที่ถูกเน้น1_BEx7" xfId="336"/>
    <cellStyle name="ส่วนที่ถูกเน้น2" xfId="337"/>
    <cellStyle name="ส่วนที่ถูกเน้น2 2" xfId="338"/>
    <cellStyle name="ส่วนที่ถูกเน้น2_BEx7" xfId="339"/>
    <cellStyle name="ส่วนที่ถูกเน้น3" xfId="340"/>
    <cellStyle name="ส่วนที่ถูกเน้น3 2" xfId="341"/>
    <cellStyle name="ส่วนที่ถูกเน้น3_BEx7" xfId="342"/>
    <cellStyle name="ส่วนที่ถูกเน้น4" xfId="343"/>
    <cellStyle name="ส่วนที่ถูกเน้น4 2" xfId="344"/>
    <cellStyle name="ส่วนที่ถูกเน้น4_BEx7" xfId="345"/>
    <cellStyle name="ส่วนที่ถูกเน้น5" xfId="346"/>
    <cellStyle name="ส่วนที่ถูกเน้น5 2" xfId="347"/>
    <cellStyle name="ส่วนที่ถูกเน้น5_BEx7" xfId="348"/>
    <cellStyle name="ส่วนที่ถูกเน้น6" xfId="349"/>
    <cellStyle name="ส่วนที่ถูกเน้น6 2" xfId="350"/>
    <cellStyle name="ส่วนที่ถูกเน้น6_BEx7" xfId="351"/>
    <cellStyle name="แสดงผล" xfId="352"/>
    <cellStyle name="แสดงผล 2" xfId="353"/>
    <cellStyle name="แสดงผล_BEx7" xfId="354"/>
    <cellStyle name="หมายเหตุ" xfId="355"/>
    <cellStyle name="หมายเหตุ 2" xfId="356"/>
    <cellStyle name="หมายเหตุ_BEx7" xfId="357"/>
    <cellStyle name="หัวเรื่อง 1" xfId="358"/>
    <cellStyle name="หัวเรื่อง 1 2" xfId="359"/>
    <cellStyle name="หัวเรื่อง 1_BEx7" xfId="360"/>
    <cellStyle name="หัวเรื่อง 2" xfId="361"/>
    <cellStyle name="หัวเรื่อง 2 2" xfId="362"/>
    <cellStyle name="หัวเรื่อง 2_BEx7" xfId="363"/>
    <cellStyle name="หัวเรื่อง 3" xfId="364"/>
    <cellStyle name="หัวเรื่อง 3 2" xfId="365"/>
    <cellStyle name="หัวเรื่อง 3_BEx7" xfId="366"/>
    <cellStyle name="หัวเรื่อง 4" xfId="367"/>
    <cellStyle name="หัวเรื่อง 4 2" xfId="368"/>
    <cellStyle name="หัวเรื่อง 4_BEx7" xfId="3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0</xdr:row>
      <xdr:rowOff>381000</xdr:rowOff>
    </xdr:from>
    <xdr:to>
      <xdr:col>15</xdr:col>
      <xdr:colOff>0</xdr:colOff>
      <xdr:row>1</xdr:row>
      <xdr:rowOff>352425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239500" y="381000"/>
          <a:ext cx="1590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</a:t>
          </a:r>
          <a:r>
            <a:rPr lang="en-US" cap="none" sz="2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2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AP.04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0</xdr:row>
      <xdr:rowOff>314325</xdr:rowOff>
    </xdr:from>
    <xdr:to>
      <xdr:col>12</xdr:col>
      <xdr:colOff>0</xdr:colOff>
      <xdr:row>2</xdr:row>
      <xdr:rowOff>114300</xdr:rowOff>
    </xdr:to>
    <xdr:sp>
      <xdr:nvSpPr>
        <xdr:cNvPr id="1" name="TextBox 24"/>
        <xdr:cNvSpPr txBox="1">
          <a:spLocks noChangeArrowheads="1"/>
        </xdr:cNvSpPr>
      </xdr:nvSpPr>
      <xdr:spPr>
        <a:xfrm>
          <a:off x="11287125" y="314325"/>
          <a:ext cx="12668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</a:t>
          </a:r>
          <a:r>
            <a:rPr lang="en-US" cap="none" sz="2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2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BP.01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495300</xdr:colOff>
      <xdr:row>0</xdr:row>
      <xdr:rowOff>209550</xdr:rowOff>
    </xdr:from>
    <xdr:to>
      <xdr:col>15</xdr:col>
      <xdr:colOff>590550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478250" y="209550"/>
          <a:ext cx="14668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</a:t>
          </a: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BP.02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790575</xdr:colOff>
      <xdr:row>0</xdr:row>
      <xdr:rowOff>228600</xdr:rowOff>
    </xdr:from>
    <xdr:to>
      <xdr:col>10</xdr:col>
      <xdr:colOff>990600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592300" y="228600"/>
          <a:ext cx="13525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</a:t>
          </a: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BP.03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0</xdr:row>
      <xdr:rowOff>219075</xdr:rowOff>
    </xdr:from>
    <xdr:to>
      <xdr:col>10</xdr:col>
      <xdr:colOff>1028700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820775" y="219075"/>
          <a:ext cx="15049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</a:t>
          </a: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BP.04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0</xdr:row>
      <xdr:rowOff>257175</xdr:rowOff>
    </xdr:from>
    <xdr:to>
      <xdr:col>21</xdr:col>
      <xdr:colOff>695325</xdr:colOff>
      <xdr:row>2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21050" y="257175"/>
          <a:ext cx="1343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</a:t>
          </a: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BP.05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142875</xdr:colOff>
      <xdr:row>0</xdr:row>
      <xdr:rowOff>266700</xdr:rowOff>
    </xdr:from>
    <xdr:to>
      <xdr:col>21</xdr:col>
      <xdr:colOff>723900</xdr:colOff>
      <xdr:row>2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554450" y="266700"/>
          <a:ext cx="13335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</a:t>
          </a: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BP.0</a:t>
          </a: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28575</xdr:rowOff>
    </xdr:from>
    <xdr:to>
      <xdr:col>4</xdr:col>
      <xdr:colOff>1447800</xdr:colOff>
      <xdr:row>1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715250" y="28575"/>
          <a:ext cx="1409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</a:t>
          </a:r>
          <a:r>
            <a:rPr lang="en-US" cap="none" sz="2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2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AP.05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Rar$DIa0.758\&#3616;&#3634;&#3588;&#3612;&#3609;&#3623;&#3585;%20KPI%2025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PI ปี 61"/>
      <sheetName val="สรุปตัวชี้วัดยุทธศาสตร์ (มทร.ธ)"/>
      <sheetName val="สรุปตัวชี้วัดแผนป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1:O122"/>
  <sheetViews>
    <sheetView view="pageBreakPreview" zoomScale="78" zoomScaleSheetLayoutView="78" zoomScalePageLayoutView="0" workbookViewId="0" topLeftCell="A28">
      <selection activeCell="I114" sqref="I114"/>
    </sheetView>
  </sheetViews>
  <sheetFormatPr defaultColWidth="9.140625" defaultRowHeight="12.75"/>
  <cols>
    <col min="1" max="1" width="3.7109375" style="186" bestFit="1" customWidth="1"/>
    <col min="2" max="2" width="42.140625" style="186" customWidth="1"/>
    <col min="3" max="3" width="9.28125" style="186" customWidth="1"/>
    <col min="4" max="4" width="11.28125" style="186" customWidth="1"/>
    <col min="5" max="5" width="11.7109375" style="186" customWidth="1"/>
    <col min="6" max="13" width="11.00390625" style="186" customWidth="1"/>
    <col min="14" max="14" width="12.28125" style="187" customWidth="1"/>
    <col min="15" max="15" width="14.00390625" style="187" customWidth="1"/>
    <col min="16" max="16384" width="9.140625" style="186" customWidth="1"/>
  </cols>
  <sheetData>
    <row r="1" spans="1:15" ht="32.25" customHeight="1">
      <c r="A1" s="523" t="s">
        <v>515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</row>
    <row r="2" ht="30" customHeight="1"/>
    <row r="3" ht="19.5" customHeight="1"/>
    <row r="4" spans="1:15" ht="24.75" customHeight="1">
      <c r="A4" s="524" t="s">
        <v>209</v>
      </c>
      <c r="B4" s="525"/>
      <c r="C4" s="530" t="s">
        <v>0</v>
      </c>
      <c r="D4" s="533" t="s">
        <v>210</v>
      </c>
      <c r="E4" s="536" t="s">
        <v>211</v>
      </c>
      <c r="F4" s="539" t="s">
        <v>212</v>
      </c>
      <c r="G4" s="540"/>
      <c r="H4" s="540"/>
      <c r="I4" s="540"/>
      <c r="J4" s="540"/>
      <c r="K4" s="540"/>
      <c r="L4" s="540"/>
      <c r="M4" s="541"/>
      <c r="N4" s="542" t="s">
        <v>213</v>
      </c>
      <c r="O4" s="545" t="s">
        <v>214</v>
      </c>
    </row>
    <row r="5" spans="1:15" ht="21">
      <c r="A5" s="526"/>
      <c r="B5" s="527"/>
      <c r="C5" s="531"/>
      <c r="D5" s="534"/>
      <c r="E5" s="537"/>
      <c r="F5" s="548" t="s">
        <v>215</v>
      </c>
      <c r="G5" s="521"/>
      <c r="H5" s="521" t="s">
        <v>216</v>
      </c>
      <c r="I5" s="521"/>
      <c r="J5" s="521" t="s">
        <v>217</v>
      </c>
      <c r="K5" s="521"/>
      <c r="L5" s="521" t="s">
        <v>218</v>
      </c>
      <c r="M5" s="522"/>
      <c r="N5" s="543"/>
      <c r="O5" s="546"/>
    </row>
    <row r="6" spans="1:15" ht="21">
      <c r="A6" s="528"/>
      <c r="B6" s="529"/>
      <c r="C6" s="532"/>
      <c r="D6" s="535"/>
      <c r="E6" s="538"/>
      <c r="F6" s="188" t="s">
        <v>7</v>
      </c>
      <c r="G6" s="189" t="s">
        <v>9</v>
      </c>
      <c r="H6" s="189" t="s">
        <v>7</v>
      </c>
      <c r="I6" s="189" t="s">
        <v>9</v>
      </c>
      <c r="J6" s="189" t="s">
        <v>7</v>
      </c>
      <c r="K6" s="189" t="s">
        <v>9</v>
      </c>
      <c r="L6" s="189" t="s">
        <v>7</v>
      </c>
      <c r="M6" s="190" t="s">
        <v>9</v>
      </c>
      <c r="N6" s="544"/>
      <c r="O6" s="547"/>
    </row>
    <row r="7" spans="1:15" ht="27" customHeight="1">
      <c r="A7" s="191" t="s">
        <v>219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3"/>
      <c r="O7" s="194"/>
    </row>
    <row r="8" spans="1:15" ht="25.5" customHeight="1">
      <c r="A8" s="195" t="s">
        <v>220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7"/>
      <c r="O8" s="198"/>
    </row>
    <row r="9" spans="1:15" ht="25.5" customHeight="1">
      <c r="A9" s="195" t="s">
        <v>247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7"/>
      <c r="O9" s="198"/>
    </row>
    <row r="10" spans="1:15" s="200" customFormat="1" ht="84.75" customHeight="1">
      <c r="A10" s="504" t="s">
        <v>464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506"/>
    </row>
    <row r="11" spans="1:15" s="200" customFormat="1" ht="114.75" customHeight="1">
      <c r="A11" s="504" t="s">
        <v>463</v>
      </c>
      <c r="B11" s="505"/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5"/>
      <c r="O11" s="506"/>
    </row>
    <row r="12" spans="1:15" s="200" customFormat="1" ht="26.25">
      <c r="A12" s="201" t="s">
        <v>221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3"/>
    </row>
    <row r="13" spans="1:15" s="200" customFormat="1" ht="26.25">
      <c r="A13" s="204" t="s">
        <v>222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6"/>
    </row>
    <row r="14" spans="1:15" ht="26.25">
      <c r="A14" s="207" t="s">
        <v>223</v>
      </c>
      <c r="B14" s="208"/>
      <c r="C14" s="252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9"/>
      <c r="O14" s="210"/>
    </row>
    <row r="15" spans="1:15" ht="133.5" customHeight="1">
      <c r="A15" s="211">
        <v>1</v>
      </c>
      <c r="B15" s="466" t="s">
        <v>253</v>
      </c>
      <c r="C15" s="381" t="s">
        <v>77</v>
      </c>
      <c r="D15" s="467">
        <v>56.66</v>
      </c>
      <c r="E15" s="212">
        <v>60</v>
      </c>
      <c r="F15" s="320">
        <v>0</v>
      </c>
      <c r="G15" s="214"/>
      <c r="H15" s="215">
        <v>30</v>
      </c>
      <c r="I15" s="215"/>
      <c r="J15" s="215">
        <v>50</v>
      </c>
      <c r="K15" s="216"/>
      <c r="L15" s="216">
        <v>60</v>
      </c>
      <c r="M15" s="216"/>
      <c r="N15" s="465" t="s">
        <v>318</v>
      </c>
      <c r="O15" s="468" t="s">
        <v>319</v>
      </c>
    </row>
    <row r="16" spans="1:15" s="218" customFormat="1" ht="93" customHeight="1">
      <c r="A16" s="217">
        <v>2</v>
      </c>
      <c r="B16" s="266" t="s">
        <v>254</v>
      </c>
      <c r="C16" s="267" t="s">
        <v>77</v>
      </c>
      <c r="D16" s="283">
        <v>0</v>
      </c>
      <c r="E16" s="269">
        <v>50</v>
      </c>
      <c r="F16" s="285">
        <v>0</v>
      </c>
      <c r="G16" s="271"/>
      <c r="H16" s="286">
        <v>0</v>
      </c>
      <c r="I16" s="272"/>
      <c r="J16" s="272">
        <v>25</v>
      </c>
      <c r="K16" s="273"/>
      <c r="L16" s="273">
        <v>50</v>
      </c>
      <c r="M16" s="273"/>
      <c r="N16" s="279" t="s">
        <v>320</v>
      </c>
      <c r="O16" s="275" t="s">
        <v>321</v>
      </c>
    </row>
    <row r="17" spans="1:15" s="218" customFormat="1" ht="82.5" customHeight="1">
      <c r="A17" s="217">
        <v>3</v>
      </c>
      <c r="B17" s="266" t="s">
        <v>255</v>
      </c>
      <c r="C17" s="267" t="s">
        <v>77</v>
      </c>
      <c r="D17" s="274">
        <v>3.4</v>
      </c>
      <c r="E17" s="269">
        <v>7</v>
      </c>
      <c r="F17" s="270">
        <v>2</v>
      </c>
      <c r="G17" s="271"/>
      <c r="H17" s="272">
        <v>3</v>
      </c>
      <c r="I17" s="272"/>
      <c r="J17" s="272">
        <v>5</v>
      </c>
      <c r="K17" s="273"/>
      <c r="L17" s="273">
        <v>7</v>
      </c>
      <c r="M17" s="273"/>
      <c r="N17" s="280" t="s">
        <v>322</v>
      </c>
      <c r="O17" s="275" t="s">
        <v>323</v>
      </c>
    </row>
    <row r="18" spans="1:15" ht="76.5" customHeight="1">
      <c r="A18" s="276">
        <v>4</v>
      </c>
      <c r="B18" s="255" t="s">
        <v>256</v>
      </c>
      <c r="C18" s="253" t="s">
        <v>77</v>
      </c>
      <c r="D18" s="241">
        <v>19.83</v>
      </c>
      <c r="E18" s="242">
        <v>20</v>
      </c>
      <c r="F18" s="243">
        <v>5</v>
      </c>
      <c r="G18" s="244"/>
      <c r="H18" s="245">
        <v>10</v>
      </c>
      <c r="I18" s="245"/>
      <c r="J18" s="245">
        <v>15</v>
      </c>
      <c r="K18" s="246"/>
      <c r="L18" s="246">
        <v>20</v>
      </c>
      <c r="M18" s="246"/>
      <c r="N18" s="281" t="s">
        <v>322</v>
      </c>
      <c r="O18" s="282" t="s">
        <v>323</v>
      </c>
    </row>
    <row r="19" spans="1:15" s="228" customFormat="1" ht="30" customHeight="1">
      <c r="A19" s="507" t="s">
        <v>225</v>
      </c>
      <c r="B19" s="508"/>
      <c r="C19" s="508"/>
      <c r="D19" s="508"/>
      <c r="E19" s="508"/>
      <c r="F19" s="508"/>
      <c r="G19" s="508"/>
      <c r="H19" s="508"/>
      <c r="I19" s="508"/>
      <c r="J19" s="508"/>
      <c r="K19" s="508"/>
      <c r="L19" s="508"/>
      <c r="M19" s="508"/>
      <c r="N19" s="277"/>
      <c r="O19" s="278"/>
    </row>
    <row r="20" spans="1:15" ht="98.25" customHeight="1">
      <c r="A20" s="287">
        <v>1</v>
      </c>
      <c r="B20" s="297" t="s">
        <v>257</v>
      </c>
      <c r="C20" s="254" t="s">
        <v>258</v>
      </c>
      <c r="D20" s="256">
        <v>0</v>
      </c>
      <c r="E20" s="257">
        <v>1</v>
      </c>
      <c r="F20" s="284">
        <v>0</v>
      </c>
      <c r="G20" s="259"/>
      <c r="H20" s="317">
        <v>0</v>
      </c>
      <c r="I20" s="260"/>
      <c r="J20" s="317">
        <v>0</v>
      </c>
      <c r="K20" s="261"/>
      <c r="L20" s="261">
        <v>1</v>
      </c>
      <c r="M20" s="261"/>
      <c r="N20" s="312" t="s">
        <v>320</v>
      </c>
      <c r="O20" s="313" t="s">
        <v>324</v>
      </c>
    </row>
    <row r="21" spans="1:15" ht="54.75" customHeight="1">
      <c r="A21" s="288">
        <v>2</v>
      </c>
      <c r="B21" s="266" t="s">
        <v>259</v>
      </c>
      <c r="C21" s="267" t="s">
        <v>77</v>
      </c>
      <c r="D21" s="291">
        <v>97.2</v>
      </c>
      <c r="E21" s="292">
        <v>90</v>
      </c>
      <c r="F21" s="293">
        <v>50</v>
      </c>
      <c r="G21" s="294"/>
      <c r="H21" s="295">
        <v>60</v>
      </c>
      <c r="I21" s="295"/>
      <c r="J21" s="295">
        <v>70</v>
      </c>
      <c r="K21" s="296"/>
      <c r="L21" s="296">
        <v>90</v>
      </c>
      <c r="M21" s="296"/>
      <c r="N21" s="314" t="s">
        <v>325</v>
      </c>
      <c r="O21" s="315" t="s">
        <v>326</v>
      </c>
    </row>
    <row r="22" spans="1:15" ht="93" customHeight="1">
      <c r="A22" s="288">
        <v>3</v>
      </c>
      <c r="B22" s="266" t="s">
        <v>260</v>
      </c>
      <c r="C22" s="267" t="s">
        <v>77</v>
      </c>
      <c r="D22" s="291">
        <v>0</v>
      </c>
      <c r="E22" s="292">
        <v>50</v>
      </c>
      <c r="F22" s="293">
        <v>10</v>
      </c>
      <c r="G22" s="294"/>
      <c r="H22" s="295">
        <v>20</v>
      </c>
      <c r="I22" s="295"/>
      <c r="J22" s="295">
        <v>30</v>
      </c>
      <c r="K22" s="296"/>
      <c r="L22" s="296">
        <v>50</v>
      </c>
      <c r="M22" s="296"/>
      <c r="N22" s="279" t="s">
        <v>320</v>
      </c>
      <c r="O22" s="275" t="s">
        <v>321</v>
      </c>
    </row>
    <row r="23" spans="1:15" ht="93" customHeight="1">
      <c r="A23" s="288">
        <v>4</v>
      </c>
      <c r="B23" s="266" t="s">
        <v>261</v>
      </c>
      <c r="C23" s="267" t="s">
        <v>77</v>
      </c>
      <c r="D23" s="291">
        <v>70.83</v>
      </c>
      <c r="E23" s="292">
        <v>70</v>
      </c>
      <c r="F23" s="293">
        <v>5</v>
      </c>
      <c r="G23" s="294"/>
      <c r="H23" s="295">
        <v>15</v>
      </c>
      <c r="I23" s="295"/>
      <c r="J23" s="295">
        <v>45</v>
      </c>
      <c r="K23" s="296"/>
      <c r="L23" s="296">
        <v>70</v>
      </c>
      <c r="M23" s="296"/>
      <c r="N23" s="279" t="s">
        <v>320</v>
      </c>
      <c r="O23" s="275" t="s">
        <v>321</v>
      </c>
    </row>
    <row r="24" spans="1:15" ht="26.25" customHeight="1">
      <c r="A24" s="288">
        <v>5</v>
      </c>
      <c r="B24" s="299" t="s">
        <v>262</v>
      </c>
      <c r="C24" s="300"/>
      <c r="D24" s="301"/>
      <c r="E24" s="302"/>
      <c r="F24" s="303"/>
      <c r="G24" s="304"/>
      <c r="H24" s="305"/>
      <c r="I24" s="305"/>
      <c r="J24" s="305"/>
      <c r="K24" s="306"/>
      <c r="L24" s="306"/>
      <c r="M24" s="306"/>
      <c r="N24" s="307"/>
      <c r="O24" s="308"/>
    </row>
    <row r="25" spans="1:15" ht="94.5" customHeight="1">
      <c r="A25" s="288"/>
      <c r="B25" s="266" t="s">
        <v>263</v>
      </c>
      <c r="C25" s="267" t="s">
        <v>77</v>
      </c>
      <c r="D25" s="291">
        <v>0</v>
      </c>
      <c r="E25" s="292">
        <v>50</v>
      </c>
      <c r="F25" s="318">
        <v>0</v>
      </c>
      <c r="G25" s="294"/>
      <c r="H25" s="319">
        <v>0</v>
      </c>
      <c r="I25" s="295"/>
      <c r="J25" s="319">
        <v>0</v>
      </c>
      <c r="K25" s="296"/>
      <c r="L25" s="296">
        <v>50</v>
      </c>
      <c r="M25" s="296"/>
      <c r="N25" s="309" t="s">
        <v>325</v>
      </c>
      <c r="O25" s="310" t="s">
        <v>330</v>
      </c>
    </row>
    <row r="26" spans="1:15" ht="111" customHeight="1">
      <c r="A26" s="288">
        <v>6</v>
      </c>
      <c r="B26" s="266" t="s">
        <v>264</v>
      </c>
      <c r="C26" s="267" t="s">
        <v>77</v>
      </c>
      <c r="D26" s="291">
        <v>0.44</v>
      </c>
      <c r="E26" s="292">
        <v>50</v>
      </c>
      <c r="F26" s="318">
        <v>0</v>
      </c>
      <c r="G26" s="294"/>
      <c r="H26" s="295">
        <v>10</v>
      </c>
      <c r="I26" s="295"/>
      <c r="J26" s="295">
        <v>25</v>
      </c>
      <c r="K26" s="296"/>
      <c r="L26" s="296">
        <v>50</v>
      </c>
      <c r="M26" s="296"/>
      <c r="N26" s="309" t="s">
        <v>328</v>
      </c>
      <c r="O26" s="310" t="s">
        <v>327</v>
      </c>
    </row>
    <row r="27" spans="1:15" ht="114.75" customHeight="1">
      <c r="A27" s="288">
        <v>7</v>
      </c>
      <c r="B27" s="266" t="s">
        <v>265</v>
      </c>
      <c r="C27" s="267" t="s">
        <v>77</v>
      </c>
      <c r="D27" s="291">
        <v>7.06</v>
      </c>
      <c r="E27" s="292">
        <v>5</v>
      </c>
      <c r="F27" s="293">
        <v>1</v>
      </c>
      <c r="G27" s="294"/>
      <c r="H27" s="295">
        <v>3</v>
      </c>
      <c r="I27" s="295"/>
      <c r="J27" s="295">
        <v>4</v>
      </c>
      <c r="K27" s="296"/>
      <c r="L27" s="296">
        <v>5</v>
      </c>
      <c r="M27" s="296"/>
      <c r="N27" s="309" t="s">
        <v>328</v>
      </c>
      <c r="O27" s="310" t="s">
        <v>329</v>
      </c>
    </row>
    <row r="28" spans="1:15" ht="70.5" customHeight="1">
      <c r="A28" s="288">
        <v>8</v>
      </c>
      <c r="B28" s="266" t="s">
        <v>266</v>
      </c>
      <c r="C28" s="267" t="s">
        <v>77</v>
      </c>
      <c r="D28" s="291">
        <v>91.2</v>
      </c>
      <c r="E28" s="292">
        <v>85</v>
      </c>
      <c r="F28" s="293">
        <v>55</v>
      </c>
      <c r="G28" s="294"/>
      <c r="H28" s="295">
        <v>65</v>
      </c>
      <c r="I28" s="295"/>
      <c r="J28" s="295">
        <v>75</v>
      </c>
      <c r="K28" s="296"/>
      <c r="L28" s="296">
        <v>85</v>
      </c>
      <c r="M28" s="296"/>
      <c r="N28" s="280" t="s">
        <v>322</v>
      </c>
      <c r="O28" s="275" t="s">
        <v>323</v>
      </c>
    </row>
    <row r="29" spans="1:15" ht="110.25" customHeight="1">
      <c r="A29" s="288">
        <v>9</v>
      </c>
      <c r="B29" s="266" t="s">
        <v>267</v>
      </c>
      <c r="C29" s="267" t="s">
        <v>77</v>
      </c>
      <c r="D29" s="291">
        <v>88.6</v>
      </c>
      <c r="E29" s="292">
        <v>82</v>
      </c>
      <c r="F29" s="293"/>
      <c r="G29" s="294"/>
      <c r="H29" s="295">
        <v>40</v>
      </c>
      <c r="I29" s="295"/>
      <c r="J29" s="295">
        <v>60</v>
      </c>
      <c r="K29" s="296"/>
      <c r="L29" s="296">
        <v>82</v>
      </c>
      <c r="M29" s="296"/>
      <c r="N29" s="309" t="s">
        <v>325</v>
      </c>
      <c r="O29" s="310" t="s">
        <v>331</v>
      </c>
    </row>
    <row r="30" spans="1:15" s="200" customFormat="1" ht="26.25">
      <c r="A30" s="225" t="s">
        <v>224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7"/>
    </row>
    <row r="31" spans="1:15" ht="94.5" customHeight="1">
      <c r="A31" s="477">
        <v>10</v>
      </c>
      <c r="B31" s="350" t="s">
        <v>516</v>
      </c>
      <c r="C31" s="351" t="s">
        <v>94</v>
      </c>
      <c r="D31" s="478">
        <v>0</v>
      </c>
      <c r="E31" s="479">
        <v>15</v>
      </c>
      <c r="F31" s="498">
        <v>0</v>
      </c>
      <c r="G31" s="480"/>
      <c r="H31" s="481">
        <v>5</v>
      </c>
      <c r="I31" s="481"/>
      <c r="J31" s="481">
        <v>10</v>
      </c>
      <c r="K31" s="482"/>
      <c r="L31" s="482">
        <v>15</v>
      </c>
      <c r="M31" s="482"/>
      <c r="N31" s="483" t="s">
        <v>320</v>
      </c>
      <c r="O31" s="352" t="s">
        <v>321</v>
      </c>
    </row>
    <row r="32" spans="1:15" ht="99.75" customHeight="1">
      <c r="A32" s="469">
        <v>11</v>
      </c>
      <c r="B32" s="238" t="s">
        <v>268</v>
      </c>
      <c r="C32" s="247" t="s">
        <v>1</v>
      </c>
      <c r="D32" s="470">
        <v>16</v>
      </c>
      <c r="E32" s="471">
        <v>15</v>
      </c>
      <c r="F32" s="472">
        <v>0</v>
      </c>
      <c r="G32" s="473"/>
      <c r="H32" s="474">
        <v>5</v>
      </c>
      <c r="I32" s="474"/>
      <c r="J32" s="474">
        <v>10</v>
      </c>
      <c r="K32" s="475"/>
      <c r="L32" s="475">
        <v>15</v>
      </c>
      <c r="M32" s="475"/>
      <c r="N32" s="476" t="s">
        <v>320</v>
      </c>
      <c r="O32" s="250" t="s">
        <v>321</v>
      </c>
    </row>
    <row r="33" spans="1:15" ht="27" customHeight="1">
      <c r="A33" s="191" t="s">
        <v>219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229"/>
      <c r="O33" s="230"/>
    </row>
    <row r="34" spans="1:15" ht="30" customHeight="1">
      <c r="A34" s="516" t="s">
        <v>226</v>
      </c>
      <c r="B34" s="517"/>
      <c r="C34" s="517"/>
      <c r="D34" s="517"/>
      <c r="E34" s="517"/>
      <c r="F34" s="517"/>
      <c r="G34" s="517"/>
      <c r="H34" s="517"/>
      <c r="I34" s="517"/>
      <c r="J34" s="517"/>
      <c r="K34" s="517"/>
      <c r="L34" s="517"/>
      <c r="M34" s="517"/>
      <c r="N34" s="231"/>
      <c r="O34" s="232"/>
    </row>
    <row r="35" spans="1:15" ht="29.25" customHeight="1">
      <c r="A35" s="195" t="s">
        <v>248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7"/>
      <c r="O35" s="198"/>
    </row>
    <row r="36" spans="1:15" ht="171" customHeight="1">
      <c r="A36" s="504" t="s">
        <v>227</v>
      </c>
      <c r="B36" s="505"/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6"/>
    </row>
    <row r="37" spans="1:15" s="200" customFormat="1" ht="84.75" customHeight="1">
      <c r="A37" s="504" t="s">
        <v>332</v>
      </c>
      <c r="B37" s="505"/>
      <c r="C37" s="505"/>
      <c r="D37" s="505"/>
      <c r="E37" s="505"/>
      <c r="F37" s="505"/>
      <c r="G37" s="505"/>
      <c r="H37" s="505"/>
      <c r="I37" s="505"/>
      <c r="J37" s="505"/>
      <c r="K37" s="505"/>
      <c r="L37" s="505"/>
      <c r="M37" s="505"/>
      <c r="N37" s="505"/>
      <c r="O37" s="506"/>
    </row>
    <row r="38" spans="1:15" s="200" customFormat="1" ht="26.25">
      <c r="A38" s="201" t="s">
        <v>221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3"/>
    </row>
    <row r="39" spans="1:15" s="200" customFormat="1" ht="26.25">
      <c r="A39" s="204" t="s">
        <v>222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6"/>
    </row>
    <row r="40" spans="1:15" ht="26.25">
      <c r="A40" s="207" t="s">
        <v>223</v>
      </c>
      <c r="B40" s="252"/>
      <c r="C40" s="252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9"/>
      <c r="O40" s="210"/>
    </row>
    <row r="41" spans="1:15" ht="54" customHeight="1">
      <c r="A41" s="211">
        <v>1</v>
      </c>
      <c r="B41" s="337" t="s">
        <v>269</v>
      </c>
      <c r="C41" s="340" t="s">
        <v>126</v>
      </c>
      <c r="D41" s="283">
        <v>0</v>
      </c>
      <c r="E41" s="257">
        <v>1</v>
      </c>
      <c r="F41" s="285">
        <v>0</v>
      </c>
      <c r="G41" s="259"/>
      <c r="H41" s="317">
        <v>0</v>
      </c>
      <c r="I41" s="260"/>
      <c r="J41" s="317">
        <v>0</v>
      </c>
      <c r="K41" s="261"/>
      <c r="L41" s="261">
        <v>1</v>
      </c>
      <c r="M41" s="261"/>
      <c r="N41" s="336" t="s">
        <v>325</v>
      </c>
      <c r="O41" s="248" t="s">
        <v>333</v>
      </c>
    </row>
    <row r="42" spans="1:15" s="218" customFormat="1" ht="51" customHeight="1">
      <c r="A42" s="217">
        <v>2</v>
      </c>
      <c r="B42" s="338" t="s">
        <v>270</v>
      </c>
      <c r="C42" s="341" t="s">
        <v>126</v>
      </c>
      <c r="D42" s="283">
        <v>0</v>
      </c>
      <c r="E42" s="269">
        <v>3</v>
      </c>
      <c r="F42" s="285">
        <v>0</v>
      </c>
      <c r="G42" s="271"/>
      <c r="H42" s="272">
        <v>1</v>
      </c>
      <c r="I42" s="272"/>
      <c r="J42" s="272">
        <v>2</v>
      </c>
      <c r="K42" s="273"/>
      <c r="L42" s="273">
        <v>3</v>
      </c>
      <c r="M42" s="273"/>
      <c r="N42" s="309" t="s">
        <v>325</v>
      </c>
      <c r="O42" s="275" t="s">
        <v>333</v>
      </c>
    </row>
    <row r="43" spans="1:15" s="218" customFormat="1" ht="54" customHeight="1">
      <c r="A43" s="217">
        <v>3</v>
      </c>
      <c r="B43" s="338" t="s">
        <v>271</v>
      </c>
      <c r="C43" s="341" t="s">
        <v>126</v>
      </c>
      <c r="D43" s="283">
        <v>0</v>
      </c>
      <c r="E43" s="269">
        <v>2</v>
      </c>
      <c r="F43" s="285">
        <v>0</v>
      </c>
      <c r="G43" s="271"/>
      <c r="H43" s="286">
        <v>0</v>
      </c>
      <c r="I43" s="272"/>
      <c r="J43" s="286">
        <v>0</v>
      </c>
      <c r="K43" s="273"/>
      <c r="L43" s="273">
        <v>2</v>
      </c>
      <c r="M43" s="273"/>
      <c r="N43" s="309" t="s">
        <v>325</v>
      </c>
      <c r="O43" s="275" t="s">
        <v>333</v>
      </c>
    </row>
    <row r="44" spans="1:15" s="218" customFormat="1" ht="51.75" customHeight="1">
      <c r="A44" s="217">
        <v>4</v>
      </c>
      <c r="B44" s="339" t="s">
        <v>272</v>
      </c>
      <c r="C44" s="342" t="s">
        <v>126</v>
      </c>
      <c r="D44" s="327">
        <v>1</v>
      </c>
      <c r="E44" s="328">
        <v>2</v>
      </c>
      <c r="F44" s="334">
        <v>0</v>
      </c>
      <c r="G44" s="330"/>
      <c r="H44" s="335">
        <v>0</v>
      </c>
      <c r="I44" s="331"/>
      <c r="J44" s="335">
        <v>0</v>
      </c>
      <c r="K44" s="332"/>
      <c r="L44" s="332">
        <v>2</v>
      </c>
      <c r="M44" s="332"/>
      <c r="N44" s="311" t="s">
        <v>325</v>
      </c>
      <c r="O44" s="282" t="s">
        <v>333</v>
      </c>
    </row>
    <row r="45" spans="1:15" s="228" customFormat="1" ht="30" customHeight="1">
      <c r="A45" s="507" t="s">
        <v>225</v>
      </c>
      <c r="B45" s="508"/>
      <c r="C45" s="508"/>
      <c r="D45" s="508"/>
      <c r="E45" s="508"/>
      <c r="F45" s="508"/>
      <c r="G45" s="508"/>
      <c r="H45" s="508"/>
      <c r="I45" s="508"/>
      <c r="J45" s="508"/>
      <c r="K45" s="508"/>
      <c r="L45" s="508"/>
      <c r="M45" s="508"/>
      <c r="N45" s="277"/>
      <c r="O45" s="278"/>
    </row>
    <row r="46" spans="1:15" ht="80.25" customHeight="1">
      <c r="A46" s="211">
        <v>1</v>
      </c>
      <c r="B46" s="343" t="s">
        <v>273</v>
      </c>
      <c r="C46" s="340" t="s">
        <v>77</v>
      </c>
      <c r="D46" s="256">
        <v>36.96</v>
      </c>
      <c r="E46" s="257">
        <v>25</v>
      </c>
      <c r="F46" s="258">
        <v>5</v>
      </c>
      <c r="G46" s="259"/>
      <c r="H46" s="260">
        <v>10</v>
      </c>
      <c r="I46" s="260"/>
      <c r="J46" s="260">
        <v>15</v>
      </c>
      <c r="K46" s="261"/>
      <c r="L46" s="261">
        <v>25</v>
      </c>
      <c r="M46" s="261"/>
      <c r="N46" s="336" t="s">
        <v>325</v>
      </c>
      <c r="O46" s="248" t="s">
        <v>333</v>
      </c>
    </row>
    <row r="47" spans="1:15" s="218" customFormat="1" ht="98.25" customHeight="1">
      <c r="A47" s="217">
        <v>2</v>
      </c>
      <c r="B47" s="345" t="s">
        <v>274</v>
      </c>
      <c r="C47" s="346" t="s">
        <v>77</v>
      </c>
      <c r="D47" s="347">
        <v>12.5</v>
      </c>
      <c r="E47" s="269">
        <v>45</v>
      </c>
      <c r="F47" s="270">
        <v>10</v>
      </c>
      <c r="G47" s="271"/>
      <c r="H47" s="272">
        <v>20</v>
      </c>
      <c r="I47" s="272"/>
      <c r="J47" s="272">
        <v>30</v>
      </c>
      <c r="K47" s="273"/>
      <c r="L47" s="273">
        <v>45</v>
      </c>
      <c r="M47" s="273"/>
      <c r="N47" s="309" t="s">
        <v>325</v>
      </c>
      <c r="O47" s="275" t="s">
        <v>333</v>
      </c>
    </row>
    <row r="48" spans="1:15" s="218" customFormat="1" ht="75" customHeight="1">
      <c r="A48" s="217">
        <v>3</v>
      </c>
      <c r="B48" s="338" t="s">
        <v>275</v>
      </c>
      <c r="C48" s="341" t="s">
        <v>126</v>
      </c>
      <c r="D48" s="348">
        <v>5</v>
      </c>
      <c r="E48" s="269">
        <v>4</v>
      </c>
      <c r="F48" s="270">
        <v>1</v>
      </c>
      <c r="G48" s="271"/>
      <c r="H48" s="272">
        <v>2</v>
      </c>
      <c r="I48" s="272"/>
      <c r="J48" s="272">
        <v>3</v>
      </c>
      <c r="K48" s="273"/>
      <c r="L48" s="273">
        <v>4</v>
      </c>
      <c r="M48" s="273"/>
      <c r="N48" s="309" t="s">
        <v>325</v>
      </c>
      <c r="O48" s="275" t="s">
        <v>333</v>
      </c>
    </row>
    <row r="49" spans="1:15" ht="94.5" customHeight="1">
      <c r="A49" s="484">
        <v>4</v>
      </c>
      <c r="B49" s="338" t="s">
        <v>276</v>
      </c>
      <c r="C49" s="341" t="s">
        <v>126</v>
      </c>
      <c r="D49" s="349">
        <v>0</v>
      </c>
      <c r="E49" s="292">
        <v>1</v>
      </c>
      <c r="F49" s="318">
        <v>0</v>
      </c>
      <c r="G49" s="294"/>
      <c r="H49" s="319">
        <v>0</v>
      </c>
      <c r="I49" s="295"/>
      <c r="J49" s="319">
        <v>0</v>
      </c>
      <c r="K49" s="296"/>
      <c r="L49" s="296">
        <v>1</v>
      </c>
      <c r="M49" s="296"/>
      <c r="N49" s="309" t="s">
        <v>325</v>
      </c>
      <c r="O49" s="275" t="s">
        <v>333</v>
      </c>
    </row>
    <row r="50" spans="1:15" s="218" customFormat="1" ht="79.5" customHeight="1">
      <c r="A50" s="219">
        <v>5</v>
      </c>
      <c r="B50" s="344" t="s">
        <v>277</v>
      </c>
      <c r="C50" s="342" t="s">
        <v>278</v>
      </c>
      <c r="D50" s="321">
        <v>6.42</v>
      </c>
      <c r="E50" s="322">
        <v>6</v>
      </c>
      <c r="F50" s="323">
        <v>1</v>
      </c>
      <c r="G50" s="324"/>
      <c r="H50" s="325">
        <v>2</v>
      </c>
      <c r="I50" s="325"/>
      <c r="J50" s="325">
        <v>3</v>
      </c>
      <c r="K50" s="326"/>
      <c r="L50" s="326">
        <v>6</v>
      </c>
      <c r="M50" s="326"/>
      <c r="N50" s="311" t="s">
        <v>325</v>
      </c>
      <c r="O50" s="282" t="s">
        <v>333</v>
      </c>
    </row>
    <row r="51" spans="1:15" ht="27" customHeight="1">
      <c r="A51" s="191" t="s">
        <v>219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229"/>
      <c r="O51" s="230"/>
    </row>
    <row r="52" spans="1:15" ht="27.75" customHeight="1">
      <c r="A52" s="516" t="s">
        <v>228</v>
      </c>
      <c r="B52" s="517"/>
      <c r="C52" s="517"/>
      <c r="D52" s="517"/>
      <c r="E52" s="517"/>
      <c r="F52" s="517"/>
      <c r="G52" s="517"/>
      <c r="H52" s="517"/>
      <c r="I52" s="517"/>
      <c r="J52" s="517"/>
      <c r="K52" s="517"/>
      <c r="L52" s="517"/>
      <c r="M52" s="517"/>
      <c r="N52" s="231"/>
      <c r="O52" s="232"/>
    </row>
    <row r="53" spans="1:15" ht="25.5" customHeight="1">
      <c r="A53" s="195" t="s">
        <v>249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7"/>
      <c r="O53" s="198"/>
    </row>
    <row r="54" spans="1:15" s="200" customFormat="1" ht="26.25">
      <c r="A54" s="518" t="s">
        <v>229</v>
      </c>
      <c r="B54" s="519"/>
      <c r="C54" s="519"/>
      <c r="D54" s="519"/>
      <c r="E54" s="519"/>
      <c r="F54" s="519"/>
      <c r="G54" s="519"/>
      <c r="H54" s="519"/>
      <c r="I54" s="519"/>
      <c r="J54" s="519"/>
      <c r="K54" s="519"/>
      <c r="L54" s="519"/>
      <c r="M54" s="519"/>
      <c r="N54" s="519"/>
      <c r="O54" s="520"/>
    </row>
    <row r="55" spans="1:15" s="200" customFormat="1" ht="30" customHeight="1">
      <c r="A55" s="504" t="s">
        <v>334</v>
      </c>
      <c r="B55" s="505"/>
      <c r="C55" s="505"/>
      <c r="D55" s="505"/>
      <c r="E55" s="505"/>
      <c r="F55" s="505"/>
      <c r="G55" s="505"/>
      <c r="H55" s="505"/>
      <c r="I55" s="505"/>
      <c r="J55" s="505"/>
      <c r="K55" s="505"/>
      <c r="L55" s="505"/>
      <c r="M55" s="505"/>
      <c r="N55" s="505"/>
      <c r="O55" s="506"/>
    </row>
    <row r="56" spans="1:15" s="200" customFormat="1" ht="26.25">
      <c r="A56" s="201" t="s">
        <v>221</v>
      </c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3"/>
    </row>
    <row r="57" spans="1:15" s="200" customFormat="1" ht="26.25">
      <c r="A57" s="204" t="s">
        <v>222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6"/>
    </row>
    <row r="58" spans="1:15" ht="26.25">
      <c r="A58" s="207" t="s">
        <v>223</v>
      </c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9"/>
      <c r="O58" s="210"/>
    </row>
    <row r="59" spans="1:15" ht="78" customHeight="1">
      <c r="A59" s="211">
        <v>1</v>
      </c>
      <c r="B59" s="255" t="s">
        <v>279</v>
      </c>
      <c r="C59" s="254" t="s">
        <v>77</v>
      </c>
      <c r="D59" s="256">
        <v>2.83</v>
      </c>
      <c r="E59" s="257">
        <v>3</v>
      </c>
      <c r="F59" s="284">
        <v>0</v>
      </c>
      <c r="G59" s="259"/>
      <c r="H59" s="317">
        <v>0</v>
      </c>
      <c r="I59" s="260"/>
      <c r="J59" s="260">
        <v>1</v>
      </c>
      <c r="K59" s="261"/>
      <c r="L59" s="261">
        <v>3</v>
      </c>
      <c r="M59" s="261"/>
      <c r="N59" s="336" t="s">
        <v>325</v>
      </c>
      <c r="O59" s="248" t="s">
        <v>335</v>
      </c>
    </row>
    <row r="60" spans="1:15" s="218" customFormat="1" ht="54" customHeight="1">
      <c r="A60" s="217">
        <v>2</v>
      </c>
      <c r="B60" s="350" t="s">
        <v>280</v>
      </c>
      <c r="C60" s="351" t="s">
        <v>77</v>
      </c>
      <c r="D60" s="353">
        <v>29.44</v>
      </c>
      <c r="E60" s="220">
        <v>15</v>
      </c>
      <c r="F60" s="221">
        <v>1</v>
      </c>
      <c r="G60" s="222"/>
      <c r="H60" s="223">
        <v>2</v>
      </c>
      <c r="I60" s="223"/>
      <c r="J60" s="223">
        <v>3</v>
      </c>
      <c r="K60" s="224"/>
      <c r="L60" s="224">
        <v>5</v>
      </c>
      <c r="M60" s="224"/>
      <c r="N60" s="354" t="s">
        <v>325</v>
      </c>
      <c r="O60" s="352" t="s">
        <v>335</v>
      </c>
    </row>
    <row r="61" spans="1:15" s="228" customFormat="1" ht="30" customHeight="1">
      <c r="A61" s="507" t="s">
        <v>225</v>
      </c>
      <c r="B61" s="508"/>
      <c r="C61" s="508"/>
      <c r="D61" s="508"/>
      <c r="E61" s="508"/>
      <c r="F61" s="508"/>
      <c r="G61" s="508"/>
      <c r="H61" s="508"/>
      <c r="I61" s="508"/>
      <c r="J61" s="508"/>
      <c r="K61" s="508"/>
      <c r="L61" s="508"/>
      <c r="M61" s="508"/>
      <c r="N61" s="277"/>
      <c r="O61" s="278"/>
    </row>
    <row r="62" spans="1:15" ht="75.75" customHeight="1">
      <c r="A62" s="211">
        <v>1</v>
      </c>
      <c r="B62" s="297" t="s">
        <v>281</v>
      </c>
      <c r="C62" s="254" t="s">
        <v>282</v>
      </c>
      <c r="D62" s="256">
        <v>4</v>
      </c>
      <c r="E62" s="257">
        <v>2</v>
      </c>
      <c r="F62" s="284">
        <v>0</v>
      </c>
      <c r="G62" s="259"/>
      <c r="H62" s="260">
        <v>1</v>
      </c>
      <c r="I62" s="260"/>
      <c r="J62" s="260">
        <v>2</v>
      </c>
      <c r="K62" s="261"/>
      <c r="L62" s="357">
        <v>0</v>
      </c>
      <c r="M62" s="261"/>
      <c r="N62" s="336" t="s">
        <v>325</v>
      </c>
      <c r="O62" s="248" t="s">
        <v>335</v>
      </c>
    </row>
    <row r="63" spans="1:15" s="218" customFormat="1" ht="55.5" customHeight="1">
      <c r="A63" s="217">
        <v>2</v>
      </c>
      <c r="B63" s="266" t="s">
        <v>283</v>
      </c>
      <c r="C63" s="267" t="s">
        <v>77</v>
      </c>
      <c r="D63" s="356">
        <v>33.33</v>
      </c>
      <c r="E63" s="269">
        <v>30</v>
      </c>
      <c r="F63" s="270">
        <v>10</v>
      </c>
      <c r="G63" s="271"/>
      <c r="H63" s="272">
        <v>15</v>
      </c>
      <c r="I63" s="272"/>
      <c r="J63" s="272">
        <v>20</v>
      </c>
      <c r="K63" s="273"/>
      <c r="L63" s="273">
        <v>30</v>
      </c>
      <c r="M63" s="273"/>
      <c r="N63" s="309" t="s">
        <v>325</v>
      </c>
      <c r="O63" s="275" t="s">
        <v>335</v>
      </c>
    </row>
    <row r="64" spans="1:15" s="218" customFormat="1" ht="52.5" customHeight="1">
      <c r="A64" s="217">
        <v>3</v>
      </c>
      <c r="B64" s="266" t="s">
        <v>284</v>
      </c>
      <c r="C64" s="267" t="s">
        <v>94</v>
      </c>
      <c r="D64" s="348">
        <v>41</v>
      </c>
      <c r="E64" s="269">
        <v>40</v>
      </c>
      <c r="F64" s="285">
        <v>0</v>
      </c>
      <c r="G64" s="271"/>
      <c r="H64" s="272">
        <v>10</v>
      </c>
      <c r="I64" s="272"/>
      <c r="J64" s="272">
        <v>20</v>
      </c>
      <c r="K64" s="273"/>
      <c r="L64" s="273">
        <v>40</v>
      </c>
      <c r="M64" s="273"/>
      <c r="N64" s="309" t="s">
        <v>325</v>
      </c>
      <c r="O64" s="275" t="s">
        <v>335</v>
      </c>
    </row>
    <row r="65" spans="1:15" ht="73.5" customHeight="1">
      <c r="A65" s="360">
        <v>4</v>
      </c>
      <c r="B65" s="251" t="s">
        <v>285</v>
      </c>
      <c r="C65" s="298" t="s">
        <v>94</v>
      </c>
      <c r="D65" s="355">
        <v>44</v>
      </c>
      <c r="E65" s="262">
        <v>25</v>
      </c>
      <c r="F65" s="358">
        <v>0</v>
      </c>
      <c r="G65" s="263"/>
      <c r="H65" s="359">
        <v>0</v>
      </c>
      <c r="I65" s="264"/>
      <c r="J65" s="264">
        <v>10</v>
      </c>
      <c r="K65" s="265"/>
      <c r="L65" s="265">
        <v>25</v>
      </c>
      <c r="M65" s="265"/>
      <c r="N65" s="311" t="s">
        <v>325</v>
      </c>
      <c r="O65" s="282" t="s">
        <v>335</v>
      </c>
    </row>
    <row r="66" spans="1:15" ht="31.5" customHeight="1">
      <c r="A66" s="509" t="s">
        <v>230</v>
      </c>
      <c r="B66" s="510"/>
      <c r="C66" s="510"/>
      <c r="D66" s="510"/>
      <c r="E66" s="510"/>
      <c r="F66" s="510"/>
      <c r="G66" s="510"/>
      <c r="H66" s="510"/>
      <c r="I66" s="510"/>
      <c r="J66" s="510"/>
      <c r="K66" s="510"/>
      <c r="L66" s="510"/>
      <c r="M66" s="510"/>
      <c r="N66" s="229"/>
      <c r="O66" s="230"/>
    </row>
    <row r="67" spans="1:15" ht="32.25" customHeight="1">
      <c r="A67" s="516" t="s">
        <v>231</v>
      </c>
      <c r="B67" s="517"/>
      <c r="C67" s="517"/>
      <c r="D67" s="517"/>
      <c r="E67" s="517"/>
      <c r="F67" s="517"/>
      <c r="G67" s="517"/>
      <c r="H67" s="517"/>
      <c r="I67" s="517"/>
      <c r="J67" s="517"/>
      <c r="K67" s="517"/>
      <c r="L67" s="517"/>
      <c r="M67" s="517"/>
      <c r="N67" s="231"/>
      <c r="O67" s="232"/>
    </row>
    <row r="68" spans="1:15" ht="32.25" customHeight="1">
      <c r="A68" s="195" t="s">
        <v>250</v>
      </c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7"/>
      <c r="O68" s="198"/>
    </row>
    <row r="69" spans="1:15" ht="83.25" customHeight="1">
      <c r="A69" s="501" t="s">
        <v>336</v>
      </c>
      <c r="B69" s="502"/>
      <c r="C69" s="502"/>
      <c r="D69" s="502"/>
      <c r="E69" s="502"/>
      <c r="F69" s="502"/>
      <c r="G69" s="502"/>
      <c r="H69" s="502"/>
      <c r="I69" s="502"/>
      <c r="J69" s="502"/>
      <c r="K69" s="502"/>
      <c r="L69" s="502"/>
      <c r="M69" s="502"/>
      <c r="N69" s="502"/>
      <c r="O69" s="503"/>
    </row>
    <row r="70" spans="1:15" s="200" customFormat="1" ht="84.75" customHeight="1">
      <c r="A70" s="504" t="s">
        <v>337</v>
      </c>
      <c r="B70" s="505"/>
      <c r="C70" s="505"/>
      <c r="D70" s="505"/>
      <c r="E70" s="505"/>
      <c r="F70" s="505"/>
      <c r="G70" s="505"/>
      <c r="H70" s="505"/>
      <c r="I70" s="505"/>
      <c r="J70" s="505"/>
      <c r="K70" s="505"/>
      <c r="L70" s="505"/>
      <c r="M70" s="505"/>
      <c r="N70" s="505"/>
      <c r="O70" s="506"/>
    </row>
    <row r="71" spans="1:15" s="200" customFormat="1" ht="26.25">
      <c r="A71" s="201" t="s">
        <v>221</v>
      </c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3"/>
    </row>
    <row r="72" spans="1:15" s="200" customFormat="1" ht="26.25">
      <c r="A72" s="204" t="s">
        <v>222</v>
      </c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6"/>
    </row>
    <row r="73" spans="1:15" ht="26.25">
      <c r="A73" s="207" t="s">
        <v>223</v>
      </c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9"/>
      <c r="O73" s="210"/>
    </row>
    <row r="74" spans="1:15" ht="69" customHeight="1">
      <c r="A74" s="287">
        <v>1</v>
      </c>
      <c r="B74" s="368" t="s">
        <v>286</v>
      </c>
      <c r="C74" s="370" t="s">
        <v>126</v>
      </c>
      <c r="D74" s="363">
        <v>1</v>
      </c>
      <c r="E74" s="257">
        <v>1</v>
      </c>
      <c r="F74" s="284">
        <v>0</v>
      </c>
      <c r="G74" s="259"/>
      <c r="H74" s="317">
        <v>0</v>
      </c>
      <c r="I74" s="260"/>
      <c r="J74" s="317">
        <v>0</v>
      </c>
      <c r="K74" s="261"/>
      <c r="L74" s="261">
        <v>1</v>
      </c>
      <c r="M74" s="261"/>
      <c r="N74" s="373" t="s">
        <v>325</v>
      </c>
      <c r="O74" s="248" t="s">
        <v>338</v>
      </c>
    </row>
    <row r="75" spans="1:15" s="218" customFormat="1" ht="51" customHeight="1">
      <c r="A75" s="362">
        <v>2</v>
      </c>
      <c r="B75" s="369" t="s">
        <v>287</v>
      </c>
      <c r="C75" s="371" t="s">
        <v>288</v>
      </c>
      <c r="D75" s="348">
        <v>1</v>
      </c>
      <c r="E75" s="269">
        <v>1</v>
      </c>
      <c r="F75" s="285">
        <v>0</v>
      </c>
      <c r="G75" s="271"/>
      <c r="H75" s="286">
        <v>0</v>
      </c>
      <c r="I75" s="272"/>
      <c r="J75" s="286">
        <v>0</v>
      </c>
      <c r="K75" s="273"/>
      <c r="L75" s="273">
        <v>1</v>
      </c>
      <c r="M75" s="273"/>
      <c r="N75" s="314" t="s">
        <v>325</v>
      </c>
      <c r="O75" s="275" t="s">
        <v>338</v>
      </c>
    </row>
    <row r="76" spans="1:15" s="218" customFormat="1" ht="99.75" customHeight="1">
      <c r="A76" s="361">
        <v>3</v>
      </c>
      <c r="B76" s="368" t="s">
        <v>289</v>
      </c>
      <c r="C76" s="372" t="s">
        <v>94</v>
      </c>
      <c r="D76" s="364">
        <v>122</v>
      </c>
      <c r="E76" s="328">
        <v>80</v>
      </c>
      <c r="F76" s="329">
        <v>20</v>
      </c>
      <c r="G76" s="330"/>
      <c r="H76" s="331">
        <v>40</v>
      </c>
      <c r="I76" s="331"/>
      <c r="J76" s="331">
        <v>60</v>
      </c>
      <c r="K76" s="332"/>
      <c r="L76" s="332">
        <v>80</v>
      </c>
      <c r="M76" s="332"/>
      <c r="N76" s="281" t="s">
        <v>325</v>
      </c>
      <c r="O76" s="282" t="s">
        <v>338</v>
      </c>
    </row>
    <row r="77" spans="1:15" s="228" customFormat="1" ht="30" customHeight="1">
      <c r="A77" s="507" t="s">
        <v>225</v>
      </c>
      <c r="B77" s="508"/>
      <c r="C77" s="508"/>
      <c r="D77" s="508"/>
      <c r="E77" s="508"/>
      <c r="F77" s="508"/>
      <c r="G77" s="508"/>
      <c r="H77" s="508"/>
      <c r="I77" s="508"/>
      <c r="J77" s="508"/>
      <c r="K77" s="508"/>
      <c r="L77" s="508"/>
      <c r="M77" s="508"/>
      <c r="N77" s="277"/>
      <c r="O77" s="278"/>
    </row>
    <row r="78" spans="1:15" ht="72" customHeight="1">
      <c r="A78" s="287">
        <v>1</v>
      </c>
      <c r="B78" s="249" t="s">
        <v>290</v>
      </c>
      <c r="C78" s="239" t="s">
        <v>75</v>
      </c>
      <c r="D78" s="374">
        <v>1</v>
      </c>
      <c r="E78" s="257">
        <v>1</v>
      </c>
      <c r="F78" s="284">
        <v>0</v>
      </c>
      <c r="G78" s="259"/>
      <c r="H78" s="317">
        <v>0</v>
      </c>
      <c r="I78" s="260"/>
      <c r="J78" s="317">
        <v>0</v>
      </c>
      <c r="K78" s="261"/>
      <c r="L78" s="261">
        <v>1</v>
      </c>
      <c r="M78" s="261"/>
      <c r="N78" s="373" t="s">
        <v>325</v>
      </c>
      <c r="O78" s="248" t="s">
        <v>338</v>
      </c>
    </row>
    <row r="79" spans="1:15" s="218" customFormat="1" ht="54.75" customHeight="1">
      <c r="A79" s="362">
        <v>2</v>
      </c>
      <c r="B79" s="289" t="s">
        <v>291</v>
      </c>
      <c r="C79" s="367" t="s">
        <v>292</v>
      </c>
      <c r="D79" s="375">
        <v>1</v>
      </c>
      <c r="E79" s="269">
        <v>1</v>
      </c>
      <c r="F79" s="285">
        <v>0</v>
      </c>
      <c r="G79" s="271"/>
      <c r="H79" s="286">
        <v>0</v>
      </c>
      <c r="I79" s="272"/>
      <c r="J79" s="286">
        <v>0</v>
      </c>
      <c r="K79" s="273"/>
      <c r="L79" s="273">
        <v>1</v>
      </c>
      <c r="M79" s="273"/>
      <c r="N79" s="314" t="s">
        <v>325</v>
      </c>
      <c r="O79" s="275" t="s">
        <v>338</v>
      </c>
    </row>
    <row r="80" spans="1:15" s="218" customFormat="1" ht="78" customHeight="1">
      <c r="A80" s="362">
        <v>3</v>
      </c>
      <c r="B80" s="289" t="s">
        <v>293</v>
      </c>
      <c r="C80" s="290" t="s">
        <v>77</v>
      </c>
      <c r="D80" s="274">
        <v>86.87</v>
      </c>
      <c r="E80" s="269">
        <v>80</v>
      </c>
      <c r="F80" s="270">
        <v>20</v>
      </c>
      <c r="G80" s="271"/>
      <c r="H80" s="272">
        <v>40</v>
      </c>
      <c r="I80" s="272"/>
      <c r="J80" s="272">
        <v>60</v>
      </c>
      <c r="K80" s="273"/>
      <c r="L80" s="273">
        <v>80</v>
      </c>
      <c r="M80" s="273"/>
      <c r="N80" s="314" t="s">
        <v>325</v>
      </c>
      <c r="O80" s="275" t="s">
        <v>338</v>
      </c>
    </row>
    <row r="81" spans="1:15" ht="74.25" customHeight="1">
      <c r="A81" s="288">
        <v>4</v>
      </c>
      <c r="B81" s="289" t="s">
        <v>294</v>
      </c>
      <c r="C81" s="290" t="s">
        <v>77</v>
      </c>
      <c r="D81" s="291">
        <v>85.71</v>
      </c>
      <c r="E81" s="292">
        <v>80</v>
      </c>
      <c r="F81" s="293">
        <v>20</v>
      </c>
      <c r="G81" s="294"/>
      <c r="H81" s="295">
        <v>40</v>
      </c>
      <c r="I81" s="295"/>
      <c r="J81" s="295">
        <v>60</v>
      </c>
      <c r="K81" s="296"/>
      <c r="L81" s="296">
        <v>80</v>
      </c>
      <c r="M81" s="296"/>
      <c r="N81" s="314" t="s">
        <v>325</v>
      </c>
      <c r="O81" s="275" t="s">
        <v>338</v>
      </c>
    </row>
    <row r="82" spans="1:15" s="218" customFormat="1" ht="51.75" customHeight="1">
      <c r="A82" s="362">
        <v>5</v>
      </c>
      <c r="B82" s="289" t="s">
        <v>295</v>
      </c>
      <c r="C82" s="290" t="s">
        <v>77</v>
      </c>
      <c r="D82" s="274">
        <v>90.8</v>
      </c>
      <c r="E82" s="269">
        <v>85</v>
      </c>
      <c r="F82" s="285">
        <v>0</v>
      </c>
      <c r="G82" s="271"/>
      <c r="H82" s="286">
        <v>0</v>
      </c>
      <c r="I82" s="272"/>
      <c r="J82" s="377">
        <v>85</v>
      </c>
      <c r="K82" s="273"/>
      <c r="L82" s="273">
        <v>85</v>
      </c>
      <c r="M82" s="273"/>
      <c r="N82" s="314" t="s">
        <v>325</v>
      </c>
      <c r="O82" s="275" t="s">
        <v>338</v>
      </c>
    </row>
    <row r="83" spans="1:15" ht="96.75" customHeight="1">
      <c r="A83" s="288">
        <v>6</v>
      </c>
      <c r="B83" s="289" t="s">
        <v>296</v>
      </c>
      <c r="C83" s="290" t="s">
        <v>297</v>
      </c>
      <c r="D83" s="291">
        <v>2</v>
      </c>
      <c r="E83" s="292">
        <v>5</v>
      </c>
      <c r="F83" s="293">
        <v>1</v>
      </c>
      <c r="G83" s="294"/>
      <c r="H83" s="295">
        <v>2</v>
      </c>
      <c r="I83" s="295"/>
      <c r="J83" s="295">
        <v>3</v>
      </c>
      <c r="K83" s="296"/>
      <c r="L83" s="296">
        <v>5</v>
      </c>
      <c r="M83" s="296"/>
      <c r="N83" s="314" t="s">
        <v>325</v>
      </c>
      <c r="O83" s="275" t="s">
        <v>338</v>
      </c>
    </row>
    <row r="84" spans="1:15" s="218" customFormat="1" ht="51" customHeight="1">
      <c r="A84" s="365">
        <v>7</v>
      </c>
      <c r="B84" s="237" t="s">
        <v>298</v>
      </c>
      <c r="C84" s="366" t="s">
        <v>278</v>
      </c>
      <c r="D84" s="321">
        <v>0</v>
      </c>
      <c r="E84" s="322">
        <v>3</v>
      </c>
      <c r="F84" s="323">
        <v>0.5</v>
      </c>
      <c r="G84" s="324"/>
      <c r="H84" s="325">
        <v>1</v>
      </c>
      <c r="I84" s="325"/>
      <c r="J84" s="325">
        <v>2</v>
      </c>
      <c r="K84" s="326"/>
      <c r="L84" s="326">
        <v>3</v>
      </c>
      <c r="M84" s="326"/>
      <c r="N84" s="376" t="s">
        <v>325</v>
      </c>
      <c r="O84" s="282" t="s">
        <v>338</v>
      </c>
    </row>
    <row r="85" spans="1:15" ht="31.5" customHeight="1">
      <c r="A85" s="509" t="s">
        <v>230</v>
      </c>
      <c r="B85" s="510"/>
      <c r="C85" s="510"/>
      <c r="D85" s="510"/>
      <c r="E85" s="510"/>
      <c r="F85" s="510"/>
      <c r="G85" s="510"/>
      <c r="H85" s="510"/>
      <c r="I85" s="510"/>
      <c r="J85" s="510"/>
      <c r="K85" s="510"/>
      <c r="L85" s="510"/>
      <c r="M85" s="510"/>
      <c r="N85" s="229"/>
      <c r="O85" s="230"/>
    </row>
    <row r="86" spans="1:15" s="233" customFormat="1" ht="30" customHeight="1">
      <c r="A86" s="511" t="s">
        <v>232</v>
      </c>
      <c r="B86" s="512"/>
      <c r="C86" s="512"/>
      <c r="D86" s="512"/>
      <c r="E86" s="512"/>
      <c r="F86" s="512"/>
      <c r="G86" s="512"/>
      <c r="H86" s="512"/>
      <c r="I86" s="512"/>
      <c r="J86" s="512"/>
      <c r="K86" s="512"/>
      <c r="L86" s="512"/>
      <c r="M86" s="512"/>
      <c r="N86" s="231"/>
      <c r="O86" s="232"/>
    </row>
    <row r="87" spans="1:15" ht="25.5" customHeight="1">
      <c r="A87" s="195" t="s">
        <v>251</v>
      </c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7"/>
      <c r="O87" s="198"/>
    </row>
    <row r="88" spans="1:15" s="234" customFormat="1" ht="82.5" customHeight="1">
      <c r="A88" s="513" t="s">
        <v>339</v>
      </c>
      <c r="B88" s="514"/>
      <c r="C88" s="514"/>
      <c r="D88" s="514"/>
      <c r="E88" s="514"/>
      <c r="F88" s="514"/>
      <c r="G88" s="514"/>
      <c r="H88" s="514"/>
      <c r="I88" s="514"/>
      <c r="J88" s="514"/>
      <c r="K88" s="514"/>
      <c r="L88" s="514"/>
      <c r="M88" s="514"/>
      <c r="N88" s="514"/>
      <c r="O88" s="515"/>
    </row>
    <row r="89" spans="1:15" s="200" customFormat="1" ht="84.75" customHeight="1">
      <c r="A89" s="504" t="s">
        <v>340</v>
      </c>
      <c r="B89" s="505"/>
      <c r="C89" s="505"/>
      <c r="D89" s="505"/>
      <c r="E89" s="505"/>
      <c r="F89" s="505"/>
      <c r="G89" s="505"/>
      <c r="H89" s="505"/>
      <c r="I89" s="505"/>
      <c r="J89" s="505"/>
      <c r="K89" s="505"/>
      <c r="L89" s="505"/>
      <c r="M89" s="505"/>
      <c r="N89" s="505"/>
      <c r="O89" s="506"/>
    </row>
    <row r="90" spans="1:15" s="200" customFormat="1" ht="26.25">
      <c r="A90" s="201" t="s">
        <v>221</v>
      </c>
      <c r="B90" s="202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3"/>
    </row>
    <row r="91" spans="1:15" s="200" customFormat="1" ht="26.25">
      <c r="A91" s="204" t="s">
        <v>222</v>
      </c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6"/>
    </row>
    <row r="92" spans="1:15" ht="26.25">
      <c r="A92" s="207" t="s">
        <v>223</v>
      </c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9"/>
      <c r="O92" s="210"/>
    </row>
    <row r="93" spans="1:15" ht="74.25" customHeight="1">
      <c r="A93" s="211">
        <v>1</v>
      </c>
      <c r="B93" s="255" t="s">
        <v>299</v>
      </c>
      <c r="C93" s="254" t="s">
        <v>297</v>
      </c>
      <c r="D93" s="363">
        <v>1</v>
      </c>
      <c r="E93" s="257">
        <v>1</v>
      </c>
      <c r="F93" s="284">
        <v>0</v>
      </c>
      <c r="G93" s="259"/>
      <c r="H93" s="317">
        <v>0</v>
      </c>
      <c r="I93" s="260"/>
      <c r="J93" s="317">
        <v>0</v>
      </c>
      <c r="K93" s="261"/>
      <c r="L93" s="261">
        <v>1</v>
      </c>
      <c r="M93" s="261"/>
      <c r="N93" s="312" t="s">
        <v>323</v>
      </c>
      <c r="O93" s="248" t="s">
        <v>341</v>
      </c>
    </row>
    <row r="94" spans="1:15" s="218" customFormat="1" ht="77.25" customHeight="1">
      <c r="A94" s="217">
        <v>2</v>
      </c>
      <c r="B94" s="369" t="s">
        <v>300</v>
      </c>
      <c r="C94" s="371" t="s">
        <v>77</v>
      </c>
      <c r="D94" s="356">
        <v>83.68</v>
      </c>
      <c r="E94" s="269">
        <v>80</v>
      </c>
      <c r="F94" s="270">
        <v>15</v>
      </c>
      <c r="G94" s="271"/>
      <c r="H94" s="272">
        <v>30</v>
      </c>
      <c r="I94" s="272"/>
      <c r="J94" s="272">
        <v>40</v>
      </c>
      <c r="K94" s="273"/>
      <c r="L94" s="273">
        <v>80</v>
      </c>
      <c r="M94" s="273"/>
      <c r="N94" s="280" t="s">
        <v>323</v>
      </c>
      <c r="O94" s="275" t="s">
        <v>341</v>
      </c>
    </row>
    <row r="95" spans="1:15" s="218" customFormat="1" ht="50.25" customHeight="1">
      <c r="A95" s="217">
        <v>3</v>
      </c>
      <c r="B95" s="255" t="s">
        <v>301</v>
      </c>
      <c r="C95" s="298" t="s">
        <v>302</v>
      </c>
      <c r="D95" s="364">
        <v>1</v>
      </c>
      <c r="E95" s="328">
        <v>1</v>
      </c>
      <c r="F95" s="334">
        <v>0</v>
      </c>
      <c r="G95" s="330"/>
      <c r="H95" s="335">
        <v>0</v>
      </c>
      <c r="I95" s="331"/>
      <c r="J95" s="335">
        <v>0</v>
      </c>
      <c r="K95" s="332"/>
      <c r="L95" s="332">
        <v>1</v>
      </c>
      <c r="M95" s="332"/>
      <c r="N95" s="281" t="s">
        <v>323</v>
      </c>
      <c r="O95" s="282" t="s">
        <v>341</v>
      </c>
    </row>
    <row r="96" spans="1:15" s="228" customFormat="1" ht="30" customHeight="1">
      <c r="A96" s="507" t="s">
        <v>225</v>
      </c>
      <c r="B96" s="508"/>
      <c r="C96" s="508"/>
      <c r="D96" s="508"/>
      <c r="E96" s="508"/>
      <c r="F96" s="508"/>
      <c r="G96" s="508"/>
      <c r="H96" s="508"/>
      <c r="I96" s="508"/>
      <c r="J96" s="508"/>
      <c r="K96" s="508"/>
      <c r="L96" s="508"/>
      <c r="M96" s="508"/>
      <c r="N96" s="277"/>
      <c r="O96" s="278"/>
    </row>
    <row r="97" spans="1:15" ht="48.75" customHeight="1">
      <c r="A97" s="287">
        <v>1</v>
      </c>
      <c r="B97" s="297" t="s">
        <v>303</v>
      </c>
      <c r="C97" s="254" t="s">
        <v>77</v>
      </c>
      <c r="D97" s="363">
        <v>100</v>
      </c>
      <c r="E97" s="257">
        <v>80</v>
      </c>
      <c r="F97" s="258"/>
      <c r="G97" s="259"/>
      <c r="H97" s="260"/>
      <c r="I97" s="260"/>
      <c r="J97" s="260"/>
      <c r="K97" s="261"/>
      <c r="L97" s="261"/>
      <c r="M97" s="261"/>
      <c r="N97" s="312" t="s">
        <v>323</v>
      </c>
      <c r="O97" s="248" t="s">
        <v>341</v>
      </c>
    </row>
    <row r="98" spans="1:15" ht="48.75" customHeight="1">
      <c r="A98" s="288">
        <v>2</v>
      </c>
      <c r="B98" s="266" t="s">
        <v>304</v>
      </c>
      <c r="C98" s="267" t="s">
        <v>305</v>
      </c>
      <c r="D98" s="378">
        <v>1</v>
      </c>
      <c r="E98" s="292">
        <v>1</v>
      </c>
      <c r="F98" s="293"/>
      <c r="G98" s="294"/>
      <c r="H98" s="295"/>
      <c r="I98" s="295"/>
      <c r="J98" s="295"/>
      <c r="K98" s="296"/>
      <c r="L98" s="296"/>
      <c r="M98" s="296"/>
      <c r="N98" s="280" t="s">
        <v>323</v>
      </c>
      <c r="O98" s="275" t="s">
        <v>341</v>
      </c>
    </row>
    <row r="99" spans="1:15" ht="52.5" customHeight="1">
      <c r="A99" s="240">
        <v>3</v>
      </c>
      <c r="B99" s="251" t="s">
        <v>306</v>
      </c>
      <c r="C99" s="298" t="s">
        <v>75</v>
      </c>
      <c r="D99" s="379">
        <v>1</v>
      </c>
      <c r="E99" s="242">
        <v>1</v>
      </c>
      <c r="F99" s="243"/>
      <c r="G99" s="244"/>
      <c r="H99" s="245"/>
      <c r="I99" s="245"/>
      <c r="J99" s="245"/>
      <c r="K99" s="246"/>
      <c r="L99" s="246"/>
      <c r="M99" s="246"/>
      <c r="N99" s="380" t="s">
        <v>323</v>
      </c>
      <c r="O99" s="282" t="s">
        <v>341</v>
      </c>
    </row>
    <row r="100" spans="1:15" ht="31.5" customHeight="1">
      <c r="A100" s="191" t="s">
        <v>233</v>
      </c>
      <c r="B100" s="235"/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29"/>
      <c r="O100" s="230"/>
    </row>
    <row r="101" spans="1:15" ht="30" customHeight="1">
      <c r="A101" s="516" t="s">
        <v>234</v>
      </c>
      <c r="B101" s="517"/>
      <c r="C101" s="517"/>
      <c r="D101" s="517"/>
      <c r="E101" s="517"/>
      <c r="F101" s="517"/>
      <c r="G101" s="517"/>
      <c r="H101" s="517"/>
      <c r="I101" s="517"/>
      <c r="J101" s="517"/>
      <c r="K101" s="517"/>
      <c r="L101" s="517"/>
      <c r="M101" s="517"/>
      <c r="N101" s="231"/>
      <c r="O101" s="232"/>
    </row>
    <row r="102" spans="1:15" ht="25.5" customHeight="1">
      <c r="A102" s="195" t="s">
        <v>252</v>
      </c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7"/>
      <c r="O102" s="198"/>
    </row>
    <row r="103" spans="1:15" ht="81" customHeight="1">
      <c r="A103" s="501" t="s">
        <v>342</v>
      </c>
      <c r="B103" s="502"/>
      <c r="C103" s="502"/>
      <c r="D103" s="502"/>
      <c r="E103" s="502"/>
      <c r="F103" s="502"/>
      <c r="G103" s="502"/>
      <c r="H103" s="502"/>
      <c r="I103" s="502"/>
      <c r="J103" s="502"/>
      <c r="K103" s="502"/>
      <c r="L103" s="502"/>
      <c r="M103" s="502"/>
      <c r="N103" s="502"/>
      <c r="O103" s="503"/>
    </row>
    <row r="104" spans="1:15" s="200" customFormat="1" ht="84.75" customHeight="1">
      <c r="A104" s="504" t="s">
        <v>343</v>
      </c>
      <c r="B104" s="505"/>
      <c r="C104" s="505"/>
      <c r="D104" s="505"/>
      <c r="E104" s="505"/>
      <c r="F104" s="505"/>
      <c r="G104" s="505"/>
      <c r="H104" s="505"/>
      <c r="I104" s="505"/>
      <c r="J104" s="505"/>
      <c r="K104" s="505"/>
      <c r="L104" s="505"/>
      <c r="M104" s="505"/>
      <c r="N104" s="505"/>
      <c r="O104" s="506"/>
    </row>
    <row r="105" spans="1:15" s="200" customFormat="1" ht="26.25">
      <c r="A105" s="201" t="s">
        <v>221</v>
      </c>
      <c r="B105" s="202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3"/>
    </row>
    <row r="106" spans="1:15" s="200" customFormat="1" ht="26.25">
      <c r="A106" s="204" t="s">
        <v>222</v>
      </c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6"/>
    </row>
    <row r="107" spans="1:15" ht="26.25">
      <c r="A107" s="207" t="s">
        <v>223</v>
      </c>
      <c r="B107" s="208"/>
      <c r="C107" s="252"/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9"/>
      <c r="O107" s="210"/>
    </row>
    <row r="108" spans="1:15" ht="135.75" customHeight="1">
      <c r="A108" s="287">
        <v>1</v>
      </c>
      <c r="B108" s="255" t="s">
        <v>307</v>
      </c>
      <c r="C108" s="381" t="s">
        <v>126</v>
      </c>
      <c r="D108" s="333">
        <v>0</v>
      </c>
      <c r="E108" s="257">
        <v>1</v>
      </c>
      <c r="F108" s="284">
        <v>0</v>
      </c>
      <c r="G108" s="259"/>
      <c r="H108" s="317">
        <v>0</v>
      </c>
      <c r="I108" s="260"/>
      <c r="J108" s="317">
        <v>0</v>
      </c>
      <c r="K108" s="261"/>
      <c r="L108" s="261">
        <v>1</v>
      </c>
      <c r="M108" s="261"/>
      <c r="N108" s="312" t="s">
        <v>344</v>
      </c>
      <c r="O108" s="248" t="s">
        <v>345</v>
      </c>
    </row>
    <row r="109" spans="1:15" s="218" customFormat="1" ht="57" customHeight="1">
      <c r="A109" s="219">
        <v>2</v>
      </c>
      <c r="B109" s="350" t="s">
        <v>308</v>
      </c>
      <c r="C109" s="351" t="s">
        <v>77</v>
      </c>
      <c r="D109" s="385">
        <v>0</v>
      </c>
      <c r="E109" s="220">
        <v>70</v>
      </c>
      <c r="F109" s="221">
        <v>5</v>
      </c>
      <c r="G109" s="222"/>
      <c r="H109" s="223">
        <v>20</v>
      </c>
      <c r="I109" s="223"/>
      <c r="J109" s="223">
        <v>45</v>
      </c>
      <c r="K109" s="224"/>
      <c r="L109" s="224">
        <v>70</v>
      </c>
      <c r="M109" s="224"/>
      <c r="N109" s="382" t="s">
        <v>346</v>
      </c>
      <c r="O109" s="352" t="s">
        <v>347</v>
      </c>
    </row>
    <row r="110" spans="1:15" s="228" customFormat="1" ht="30" customHeight="1">
      <c r="A110" s="507" t="s">
        <v>225</v>
      </c>
      <c r="B110" s="508"/>
      <c r="C110" s="508"/>
      <c r="D110" s="508"/>
      <c r="E110" s="508"/>
      <c r="F110" s="508"/>
      <c r="G110" s="508"/>
      <c r="H110" s="508"/>
      <c r="I110" s="508"/>
      <c r="J110" s="508"/>
      <c r="K110" s="508"/>
      <c r="L110" s="508"/>
      <c r="M110" s="508"/>
      <c r="N110" s="277"/>
      <c r="O110" s="278"/>
    </row>
    <row r="111" spans="1:15" ht="72" customHeight="1">
      <c r="A111" s="211">
        <v>1</v>
      </c>
      <c r="B111" s="297" t="s">
        <v>309</v>
      </c>
      <c r="C111" s="254" t="s">
        <v>77</v>
      </c>
      <c r="D111" s="256">
        <v>4.35</v>
      </c>
      <c r="E111" s="257">
        <v>7</v>
      </c>
      <c r="F111" s="258"/>
      <c r="G111" s="259"/>
      <c r="H111" s="260"/>
      <c r="I111" s="260"/>
      <c r="J111" s="260"/>
      <c r="K111" s="261"/>
      <c r="L111" s="261"/>
      <c r="M111" s="261"/>
      <c r="N111" s="384" t="s">
        <v>346</v>
      </c>
      <c r="O111" s="315" t="s">
        <v>347</v>
      </c>
    </row>
    <row r="112" spans="1:15" ht="50.25" customHeight="1">
      <c r="A112" s="240"/>
      <c r="B112" s="266" t="s">
        <v>310</v>
      </c>
      <c r="C112" s="267" t="s">
        <v>77</v>
      </c>
      <c r="D112" s="378">
        <v>5</v>
      </c>
      <c r="E112" s="292">
        <v>10</v>
      </c>
      <c r="F112" s="293">
        <v>1</v>
      </c>
      <c r="G112" s="294"/>
      <c r="H112" s="295">
        <v>6</v>
      </c>
      <c r="I112" s="295"/>
      <c r="J112" s="295">
        <v>8</v>
      </c>
      <c r="K112" s="296"/>
      <c r="L112" s="296">
        <v>10</v>
      </c>
      <c r="M112" s="296"/>
      <c r="N112" s="280" t="s">
        <v>346</v>
      </c>
      <c r="O112" s="275" t="s">
        <v>347</v>
      </c>
    </row>
    <row r="113" spans="1:15" ht="51" customHeight="1">
      <c r="A113" s="240"/>
      <c r="B113" s="266" t="s">
        <v>311</v>
      </c>
      <c r="C113" s="267" t="s">
        <v>77</v>
      </c>
      <c r="D113" s="378">
        <v>4</v>
      </c>
      <c r="E113" s="292">
        <v>4</v>
      </c>
      <c r="F113" s="318">
        <v>0</v>
      </c>
      <c r="G113" s="294"/>
      <c r="H113" s="295">
        <v>1</v>
      </c>
      <c r="I113" s="295"/>
      <c r="J113" s="295">
        <v>2</v>
      </c>
      <c r="K113" s="296"/>
      <c r="L113" s="296">
        <v>4</v>
      </c>
      <c r="M113" s="296"/>
      <c r="N113" s="280" t="s">
        <v>346</v>
      </c>
      <c r="O113" s="275" t="s">
        <v>347</v>
      </c>
    </row>
    <row r="114" spans="1:15" ht="39.75" customHeight="1">
      <c r="A114" s="240"/>
      <c r="B114" s="266" t="s">
        <v>312</v>
      </c>
      <c r="C114" s="267" t="s">
        <v>77</v>
      </c>
      <c r="D114" s="291">
        <v>0</v>
      </c>
      <c r="E114" s="292">
        <v>20</v>
      </c>
      <c r="F114" s="293">
        <v>5</v>
      </c>
      <c r="G114" s="294"/>
      <c r="H114" s="295">
        <v>10</v>
      </c>
      <c r="I114" s="295"/>
      <c r="J114" s="295">
        <v>15</v>
      </c>
      <c r="K114" s="296"/>
      <c r="L114" s="296">
        <v>20</v>
      </c>
      <c r="M114" s="296"/>
      <c r="N114" s="280" t="s">
        <v>346</v>
      </c>
      <c r="O114" s="275" t="s">
        <v>347</v>
      </c>
    </row>
    <row r="115" spans="1:15" ht="69.75" customHeight="1">
      <c r="A115" s="240">
        <v>2</v>
      </c>
      <c r="B115" s="266" t="s">
        <v>313</v>
      </c>
      <c r="C115" s="267" t="s">
        <v>94</v>
      </c>
      <c r="D115" s="378">
        <v>32</v>
      </c>
      <c r="E115" s="292">
        <v>52</v>
      </c>
      <c r="F115" s="293">
        <v>10</v>
      </c>
      <c r="G115" s="294"/>
      <c r="H115" s="295">
        <v>20</v>
      </c>
      <c r="I115" s="295"/>
      <c r="J115" s="295">
        <v>30</v>
      </c>
      <c r="K115" s="296"/>
      <c r="L115" s="296">
        <v>52</v>
      </c>
      <c r="M115" s="296"/>
      <c r="N115" s="280" t="s">
        <v>346</v>
      </c>
      <c r="O115" s="275" t="s">
        <v>347</v>
      </c>
    </row>
    <row r="116" spans="1:15" ht="59.25" customHeight="1">
      <c r="A116" s="240">
        <v>3</v>
      </c>
      <c r="B116" s="266" t="s">
        <v>314</v>
      </c>
      <c r="C116" s="267"/>
      <c r="D116" s="291"/>
      <c r="E116" s="292"/>
      <c r="F116" s="293"/>
      <c r="G116" s="294"/>
      <c r="H116" s="295"/>
      <c r="I116" s="295"/>
      <c r="J116" s="295"/>
      <c r="K116" s="296"/>
      <c r="L116" s="296"/>
      <c r="M116" s="296"/>
      <c r="N116" s="280" t="s">
        <v>346</v>
      </c>
      <c r="O116" s="275" t="s">
        <v>352</v>
      </c>
    </row>
    <row r="117" spans="1:15" s="218" customFormat="1" ht="63.75" customHeight="1">
      <c r="A117" s="217"/>
      <c r="B117" s="266" t="s">
        <v>348</v>
      </c>
      <c r="C117" s="267" t="s">
        <v>77</v>
      </c>
      <c r="D117" s="268" t="s">
        <v>350</v>
      </c>
      <c r="E117" s="269">
        <v>20</v>
      </c>
      <c r="F117" s="270">
        <v>5</v>
      </c>
      <c r="G117" s="271"/>
      <c r="H117" s="272">
        <v>10</v>
      </c>
      <c r="I117" s="272"/>
      <c r="J117" s="272">
        <v>15</v>
      </c>
      <c r="K117" s="273"/>
      <c r="L117" s="273">
        <v>20</v>
      </c>
      <c r="M117" s="273"/>
      <c r="N117" s="280" t="s">
        <v>346</v>
      </c>
      <c r="O117" s="275" t="s">
        <v>352</v>
      </c>
    </row>
    <row r="118" spans="1:15" s="218" customFormat="1" ht="57" customHeight="1">
      <c r="A118" s="217"/>
      <c r="B118" s="266" t="s">
        <v>349</v>
      </c>
      <c r="C118" s="267" t="s">
        <v>77</v>
      </c>
      <c r="D118" s="268" t="s">
        <v>351</v>
      </c>
      <c r="E118" s="269">
        <v>5</v>
      </c>
      <c r="F118" s="270">
        <v>1</v>
      </c>
      <c r="G118" s="271"/>
      <c r="H118" s="272">
        <v>2</v>
      </c>
      <c r="I118" s="272"/>
      <c r="J118" s="272">
        <v>4</v>
      </c>
      <c r="K118" s="273"/>
      <c r="L118" s="273">
        <v>5</v>
      </c>
      <c r="M118" s="273"/>
      <c r="N118" s="280" t="s">
        <v>346</v>
      </c>
      <c r="O118" s="275" t="s">
        <v>352</v>
      </c>
    </row>
    <row r="119" spans="1:15" s="218" customFormat="1" ht="50.25" customHeight="1">
      <c r="A119" s="217">
        <v>4</v>
      </c>
      <c r="B119" s="266" t="s">
        <v>315</v>
      </c>
      <c r="C119" s="267"/>
      <c r="D119" s="268"/>
      <c r="E119" s="269"/>
      <c r="F119" s="270"/>
      <c r="G119" s="271"/>
      <c r="H119" s="272"/>
      <c r="I119" s="272"/>
      <c r="J119" s="272"/>
      <c r="K119" s="273"/>
      <c r="L119" s="273"/>
      <c r="M119" s="273"/>
      <c r="N119" s="280"/>
      <c r="O119" s="275"/>
    </row>
    <row r="120" spans="1:15" s="218" customFormat="1" ht="72.75" customHeight="1">
      <c r="A120" s="217"/>
      <c r="B120" s="251" t="s">
        <v>353</v>
      </c>
      <c r="C120" s="298" t="s">
        <v>316</v>
      </c>
      <c r="D120" s="383">
        <v>5</v>
      </c>
      <c r="E120" s="328">
        <v>5</v>
      </c>
      <c r="F120" s="329">
        <v>1</v>
      </c>
      <c r="G120" s="330"/>
      <c r="H120" s="331">
        <v>2</v>
      </c>
      <c r="I120" s="331"/>
      <c r="J120" s="331">
        <v>3</v>
      </c>
      <c r="K120" s="332"/>
      <c r="L120" s="332">
        <v>5</v>
      </c>
      <c r="M120" s="332"/>
      <c r="N120" s="280" t="s">
        <v>346</v>
      </c>
      <c r="O120" s="275" t="s">
        <v>352</v>
      </c>
    </row>
    <row r="121" spans="1:15" s="200" customFormat="1" ht="33" customHeight="1">
      <c r="A121" s="225" t="s">
        <v>224</v>
      </c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7"/>
    </row>
    <row r="122" spans="1:15" ht="64.5" customHeight="1">
      <c r="A122" s="211">
        <v>1</v>
      </c>
      <c r="B122" s="237" t="s">
        <v>317</v>
      </c>
      <c r="C122" s="247" t="s">
        <v>77</v>
      </c>
      <c r="D122" s="316">
        <v>100</v>
      </c>
      <c r="E122" s="212">
        <v>100</v>
      </c>
      <c r="F122" s="213">
        <v>20</v>
      </c>
      <c r="G122" s="214"/>
      <c r="H122" s="215">
        <v>30</v>
      </c>
      <c r="I122" s="215"/>
      <c r="J122" s="215">
        <v>50</v>
      </c>
      <c r="K122" s="216"/>
      <c r="L122" s="216">
        <v>100</v>
      </c>
      <c r="M122" s="216"/>
      <c r="N122" s="386" t="s">
        <v>346</v>
      </c>
      <c r="O122" s="250" t="s">
        <v>354</v>
      </c>
    </row>
  </sheetData>
  <sheetProtection/>
  <mergeCells count="37">
    <mergeCell ref="A1:O1"/>
    <mergeCell ref="A4:B6"/>
    <mergeCell ref="C4:C6"/>
    <mergeCell ref="D4:D6"/>
    <mergeCell ref="E4:E6"/>
    <mergeCell ref="F4:M4"/>
    <mergeCell ref="N4:N6"/>
    <mergeCell ref="O4:O6"/>
    <mergeCell ref="F5:G5"/>
    <mergeCell ref="H5:I5"/>
    <mergeCell ref="J5:K5"/>
    <mergeCell ref="L5:M5"/>
    <mergeCell ref="A10:O10"/>
    <mergeCell ref="A11:O11"/>
    <mergeCell ref="A19:M19"/>
    <mergeCell ref="A34:M34"/>
    <mergeCell ref="A36:O36"/>
    <mergeCell ref="A37:O37"/>
    <mergeCell ref="A45:M45"/>
    <mergeCell ref="A52:M52"/>
    <mergeCell ref="A54:O54"/>
    <mergeCell ref="A55:O55"/>
    <mergeCell ref="A61:M61"/>
    <mergeCell ref="A66:M66"/>
    <mergeCell ref="A67:M67"/>
    <mergeCell ref="A69:O69"/>
    <mergeCell ref="A70:O70"/>
    <mergeCell ref="A77:M77"/>
    <mergeCell ref="A103:O103"/>
    <mergeCell ref="A104:O104"/>
    <mergeCell ref="A110:M110"/>
    <mergeCell ref="A85:M85"/>
    <mergeCell ref="A86:M86"/>
    <mergeCell ref="A88:O88"/>
    <mergeCell ref="A89:O89"/>
    <mergeCell ref="A96:M96"/>
    <mergeCell ref="A101:M101"/>
  </mergeCells>
  <printOptions horizontalCentered="1"/>
  <pageMargins left="0.5905511811023623" right="0.5905511811023623" top="0.7874015748031497" bottom="0.7874015748031497" header="0.31496062992125984" footer="0.1968503937007874"/>
  <pageSetup firstPageNumber="21" useFirstPageNumber="1" horizontalDpi="600" verticalDpi="600" orientation="landscape" paperSize="9" scale="70" r:id="rId2"/>
  <headerFooter>
    <oddFooter>&amp;R&amp;"TH SarabunPSK,Regular"&amp;22&amp;P</oddFooter>
  </headerFooter>
  <rowBreaks count="8" manualBreakCount="8">
    <brk id="23" max="14" man="1"/>
    <brk id="29" max="14" man="1"/>
    <brk id="32" max="14" man="1"/>
    <brk id="50" max="14" man="1"/>
    <brk id="65" max="14" man="1"/>
    <brk id="76" max="14" man="1"/>
    <brk id="84" max="14" man="1"/>
    <brk id="99" max="14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="60" zoomScaleNormal="48" zoomScalePageLayoutView="0" workbookViewId="0" topLeftCell="A37">
      <selection activeCell="H41" sqref="H41"/>
    </sheetView>
  </sheetViews>
  <sheetFormatPr defaultColWidth="9.140625" defaultRowHeight="12.75"/>
  <cols>
    <col min="1" max="1" width="6.57421875" style="394" customWidth="1"/>
    <col min="2" max="2" width="59.00390625" style="394" customWidth="1"/>
    <col min="3" max="3" width="12.421875" style="457" customWidth="1"/>
    <col min="4" max="4" width="15.57421875" style="394" customWidth="1"/>
    <col min="5" max="8" width="15.421875" style="394" customWidth="1"/>
    <col min="9" max="9" width="13.00390625" style="394" customWidth="1"/>
    <col min="10" max="10" width="13.421875" style="394" customWidth="1"/>
    <col min="11" max="11" width="13.8515625" style="394" customWidth="1"/>
    <col min="12" max="12" width="14.00390625" style="394" customWidth="1"/>
    <col min="13" max="13" width="11.7109375" style="394" customWidth="1"/>
    <col min="14" max="14" width="11.57421875" style="394" customWidth="1"/>
    <col min="15" max="15" width="11.28125" style="394" customWidth="1"/>
    <col min="16" max="16" width="28.57421875" style="394" customWidth="1"/>
    <col min="17" max="16384" width="9.140625" style="394" customWidth="1"/>
  </cols>
  <sheetData>
    <row r="1" spans="1:16" s="390" customFormat="1" ht="37.5" customHeight="1">
      <c r="A1" s="572" t="s">
        <v>439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</row>
    <row r="2" spans="1:16" s="390" customFormat="1" ht="33" customHeight="1">
      <c r="A2" s="391"/>
      <c r="B2" s="391"/>
      <c r="C2" s="430"/>
      <c r="D2" s="391"/>
      <c r="E2" s="391"/>
      <c r="F2" s="391"/>
      <c r="G2" s="391"/>
      <c r="H2" s="391"/>
      <c r="I2" s="391"/>
      <c r="K2" s="391"/>
      <c r="L2" s="391"/>
      <c r="M2" s="391"/>
      <c r="P2" s="429" t="s">
        <v>440</v>
      </c>
    </row>
    <row r="3" spans="1:16" s="390" customFormat="1" ht="34.5" customHeight="1">
      <c r="A3" s="554" t="s">
        <v>398</v>
      </c>
      <c r="B3" s="554" t="s">
        <v>188</v>
      </c>
      <c r="C3" s="555" t="s">
        <v>399</v>
      </c>
      <c r="D3" s="576" t="s">
        <v>400</v>
      </c>
      <c r="E3" s="576"/>
      <c r="F3" s="576"/>
      <c r="G3" s="576"/>
      <c r="H3" s="576"/>
      <c r="I3" s="576"/>
      <c r="J3" s="576"/>
      <c r="K3" s="576"/>
      <c r="L3" s="576"/>
      <c r="M3" s="576"/>
      <c r="N3" s="570" t="s">
        <v>401</v>
      </c>
      <c r="O3" s="570"/>
      <c r="P3" s="584" t="s">
        <v>441</v>
      </c>
    </row>
    <row r="4" spans="1:17" ht="45" customHeight="1">
      <c r="A4" s="554"/>
      <c r="B4" s="554"/>
      <c r="C4" s="555"/>
      <c r="D4" s="556" t="s">
        <v>49</v>
      </c>
      <c r="E4" s="558"/>
      <c r="F4" s="556" t="s">
        <v>50</v>
      </c>
      <c r="G4" s="558"/>
      <c r="H4" s="556" t="s">
        <v>51</v>
      </c>
      <c r="I4" s="558"/>
      <c r="J4" s="554" t="s">
        <v>52</v>
      </c>
      <c r="K4" s="554"/>
      <c r="L4" s="556" t="s">
        <v>403</v>
      </c>
      <c r="M4" s="557"/>
      <c r="N4" s="570" t="s">
        <v>530</v>
      </c>
      <c r="O4" s="570"/>
      <c r="P4" s="584"/>
      <c r="Q4" s="390"/>
    </row>
    <row r="5" spans="1:17" ht="31.5" customHeight="1">
      <c r="A5" s="554"/>
      <c r="B5" s="554"/>
      <c r="C5" s="555"/>
      <c r="D5" s="393" t="s">
        <v>7</v>
      </c>
      <c r="E5" s="393" t="s">
        <v>9</v>
      </c>
      <c r="F5" s="393" t="s">
        <v>7</v>
      </c>
      <c r="G5" s="393" t="s">
        <v>9</v>
      </c>
      <c r="H5" s="393" t="s">
        <v>7</v>
      </c>
      <c r="I5" s="393" t="s">
        <v>9</v>
      </c>
      <c r="J5" s="393" t="s">
        <v>7</v>
      </c>
      <c r="K5" s="393" t="s">
        <v>9</v>
      </c>
      <c r="L5" s="393" t="s">
        <v>7</v>
      </c>
      <c r="M5" s="424" t="s">
        <v>9</v>
      </c>
      <c r="N5" s="431" t="s">
        <v>405</v>
      </c>
      <c r="O5" s="431" t="s">
        <v>406</v>
      </c>
      <c r="P5" s="584"/>
      <c r="Q5" s="390"/>
    </row>
    <row r="6" spans="1:16" s="398" customFormat="1" ht="30.75" customHeight="1">
      <c r="A6" s="396"/>
      <c r="B6" s="396" t="s">
        <v>32</v>
      </c>
      <c r="C6" s="396"/>
      <c r="D6" s="397">
        <f aca="true" t="shared" si="0" ref="D6:M6">D7+D16+D19+D23+D34+D37</f>
        <v>400000</v>
      </c>
      <c r="E6" s="397">
        <f t="shared" si="0"/>
        <v>0</v>
      </c>
      <c r="F6" s="397">
        <f t="shared" si="0"/>
        <v>280900</v>
      </c>
      <c r="G6" s="397">
        <f t="shared" si="0"/>
        <v>0</v>
      </c>
      <c r="H6" s="397">
        <f t="shared" si="0"/>
        <v>707988</v>
      </c>
      <c r="I6" s="397">
        <f t="shared" si="0"/>
        <v>0</v>
      </c>
      <c r="J6" s="397">
        <f t="shared" si="0"/>
        <v>338600</v>
      </c>
      <c r="K6" s="397">
        <f t="shared" si="0"/>
        <v>0</v>
      </c>
      <c r="L6" s="397">
        <f t="shared" si="0"/>
        <v>1926688</v>
      </c>
      <c r="M6" s="397">
        <f t="shared" si="0"/>
        <v>0</v>
      </c>
      <c r="N6" s="433"/>
      <c r="O6" s="433"/>
      <c r="P6" s="433"/>
    </row>
    <row r="7" spans="1:16" s="411" customFormat="1" ht="58.5" customHeight="1">
      <c r="A7" s="580" t="s">
        <v>507</v>
      </c>
      <c r="B7" s="581"/>
      <c r="C7" s="495"/>
      <c r="D7" s="496">
        <f>D8</f>
        <v>400000</v>
      </c>
      <c r="E7" s="496">
        <f aca="true" t="shared" si="1" ref="E7:M7">E8</f>
        <v>0</v>
      </c>
      <c r="F7" s="496">
        <f t="shared" si="1"/>
        <v>130000</v>
      </c>
      <c r="G7" s="496">
        <f t="shared" si="1"/>
        <v>0</v>
      </c>
      <c r="H7" s="496">
        <f t="shared" si="1"/>
        <v>200000</v>
      </c>
      <c r="I7" s="496">
        <f t="shared" si="1"/>
        <v>0</v>
      </c>
      <c r="J7" s="496">
        <f t="shared" si="1"/>
        <v>338600</v>
      </c>
      <c r="K7" s="496">
        <f t="shared" si="1"/>
        <v>0</v>
      </c>
      <c r="L7" s="496">
        <f t="shared" si="1"/>
        <v>1068600</v>
      </c>
      <c r="M7" s="496">
        <f t="shared" si="1"/>
        <v>0</v>
      </c>
      <c r="N7" s="497"/>
      <c r="O7" s="497"/>
      <c r="P7" s="497"/>
    </row>
    <row r="8" spans="1:16" s="411" customFormat="1" ht="30.75" customHeight="1">
      <c r="A8" s="410" t="s">
        <v>147</v>
      </c>
      <c r="B8" s="435"/>
      <c r="C8" s="458"/>
      <c r="D8" s="402">
        <f aca="true" t="shared" si="2" ref="D8:M8">SUM(D9:D15)</f>
        <v>400000</v>
      </c>
      <c r="E8" s="402">
        <f t="shared" si="2"/>
        <v>0</v>
      </c>
      <c r="F8" s="402">
        <f t="shared" si="2"/>
        <v>130000</v>
      </c>
      <c r="G8" s="402">
        <f t="shared" si="2"/>
        <v>0</v>
      </c>
      <c r="H8" s="402">
        <f t="shared" si="2"/>
        <v>200000</v>
      </c>
      <c r="I8" s="402">
        <f t="shared" si="2"/>
        <v>0</v>
      </c>
      <c r="J8" s="402">
        <f t="shared" si="2"/>
        <v>338600</v>
      </c>
      <c r="K8" s="402">
        <f t="shared" si="2"/>
        <v>0</v>
      </c>
      <c r="L8" s="402">
        <f t="shared" si="2"/>
        <v>1068600</v>
      </c>
      <c r="M8" s="402">
        <f t="shared" si="2"/>
        <v>0</v>
      </c>
      <c r="N8" s="435"/>
      <c r="O8" s="435"/>
      <c r="P8" s="435"/>
    </row>
    <row r="9" spans="1:16" s="450" customFormat="1" ht="50.25" customHeight="1">
      <c r="A9" s="445">
        <v>1</v>
      </c>
      <c r="B9" s="451" t="s">
        <v>442</v>
      </c>
      <c r="C9" s="445">
        <v>1</v>
      </c>
      <c r="D9" s="490"/>
      <c r="E9" s="490"/>
      <c r="F9" s="490">
        <v>100000</v>
      </c>
      <c r="G9" s="490"/>
      <c r="H9" s="490"/>
      <c r="I9" s="490"/>
      <c r="J9" s="490"/>
      <c r="K9" s="490"/>
      <c r="L9" s="490">
        <f>D9+F9+H9+J9</f>
        <v>100000</v>
      </c>
      <c r="M9" s="490">
        <f>E9+G9+I9+K9</f>
        <v>0</v>
      </c>
      <c r="N9" s="448">
        <v>22706</v>
      </c>
      <c r="O9" s="448">
        <v>22767</v>
      </c>
      <c r="P9" s="449" t="s">
        <v>443</v>
      </c>
    </row>
    <row r="10" spans="1:16" s="450" customFormat="1" ht="50.25" customHeight="1">
      <c r="A10" s="445">
        <v>2</v>
      </c>
      <c r="B10" s="451" t="s">
        <v>444</v>
      </c>
      <c r="C10" s="445">
        <v>1</v>
      </c>
      <c r="D10" s="490"/>
      <c r="E10" s="490"/>
      <c r="F10" s="490"/>
      <c r="G10" s="490"/>
      <c r="H10" s="490"/>
      <c r="I10" s="490"/>
      <c r="J10" s="490">
        <v>210000</v>
      </c>
      <c r="K10" s="490"/>
      <c r="L10" s="490">
        <f>D10+F10+H10+J10</f>
        <v>210000</v>
      </c>
      <c r="M10" s="490"/>
      <c r="N10" s="448">
        <v>22828</v>
      </c>
      <c r="O10" s="448">
        <v>22828</v>
      </c>
      <c r="P10" s="449" t="s">
        <v>445</v>
      </c>
    </row>
    <row r="11" spans="1:16" s="408" customFormat="1" ht="30.75" customHeight="1">
      <c r="A11" s="442">
        <v>3</v>
      </c>
      <c r="B11" s="417" t="s">
        <v>446</v>
      </c>
      <c r="C11" s="442">
        <v>1</v>
      </c>
      <c r="D11" s="491">
        <v>200000</v>
      </c>
      <c r="E11" s="491"/>
      <c r="F11" s="491"/>
      <c r="G11" s="491"/>
      <c r="H11" s="491"/>
      <c r="I11" s="491"/>
      <c r="J11" s="491"/>
      <c r="K11" s="491"/>
      <c r="L11" s="491">
        <f>D11+F11+H11+J11</f>
        <v>200000</v>
      </c>
      <c r="M11" s="491"/>
      <c r="N11" s="448">
        <v>22616</v>
      </c>
      <c r="O11" s="448">
        <v>22616</v>
      </c>
      <c r="P11" s="452" t="s">
        <v>447</v>
      </c>
    </row>
    <row r="12" spans="1:16" s="408" customFormat="1" ht="30.75" customHeight="1">
      <c r="A12" s="445">
        <v>4</v>
      </c>
      <c r="B12" s="417" t="s">
        <v>448</v>
      </c>
      <c r="C12" s="442">
        <v>1</v>
      </c>
      <c r="D12" s="491"/>
      <c r="E12" s="491"/>
      <c r="F12" s="491"/>
      <c r="G12" s="490"/>
      <c r="H12" s="491">
        <v>200000</v>
      </c>
      <c r="I12" s="491"/>
      <c r="J12" s="491"/>
      <c r="K12" s="491"/>
      <c r="L12" s="491">
        <f>D12+F12+H12+J12</f>
        <v>200000</v>
      </c>
      <c r="M12" s="491"/>
      <c r="N12" s="459">
        <v>22737</v>
      </c>
      <c r="O12" s="459">
        <v>22737</v>
      </c>
      <c r="P12" s="452" t="s">
        <v>449</v>
      </c>
    </row>
    <row r="13" spans="1:16" s="450" customFormat="1" ht="30.75" customHeight="1">
      <c r="A13" s="445">
        <v>5</v>
      </c>
      <c r="B13" s="451" t="s">
        <v>450</v>
      </c>
      <c r="C13" s="445">
        <v>1</v>
      </c>
      <c r="D13" s="490">
        <v>200000</v>
      </c>
      <c r="E13" s="490"/>
      <c r="F13" s="490"/>
      <c r="G13" s="490"/>
      <c r="H13" s="490"/>
      <c r="I13" s="490"/>
      <c r="J13" s="490"/>
      <c r="K13" s="490"/>
      <c r="L13" s="490">
        <f>D13+F13+H13+J13</f>
        <v>200000</v>
      </c>
      <c r="M13" s="490"/>
      <c r="N13" s="448">
        <v>22616</v>
      </c>
      <c r="O13" s="448">
        <v>22647</v>
      </c>
      <c r="P13" s="449" t="s">
        <v>451</v>
      </c>
    </row>
    <row r="14" spans="1:16" s="408" customFormat="1" ht="30.75" customHeight="1">
      <c r="A14" s="445">
        <v>8</v>
      </c>
      <c r="B14" s="417" t="s">
        <v>455</v>
      </c>
      <c r="C14" s="442">
        <v>1</v>
      </c>
      <c r="D14" s="491"/>
      <c r="E14" s="491"/>
      <c r="F14" s="491">
        <v>30000</v>
      </c>
      <c r="G14" s="491"/>
      <c r="H14" s="491"/>
      <c r="I14" s="491"/>
      <c r="J14" s="491"/>
      <c r="K14" s="491"/>
      <c r="L14" s="491">
        <f>D14+F14+H14+J14</f>
        <v>30000</v>
      </c>
      <c r="M14" s="491"/>
      <c r="N14" s="459">
        <v>22678</v>
      </c>
      <c r="O14" s="459">
        <v>22678</v>
      </c>
      <c r="P14" s="460" t="s">
        <v>456</v>
      </c>
    </row>
    <row r="15" spans="1:16" s="408" customFormat="1" ht="46.5" customHeight="1">
      <c r="A15" s="445">
        <v>10</v>
      </c>
      <c r="B15" s="492" t="s">
        <v>501</v>
      </c>
      <c r="C15" s="445">
        <v>1</v>
      </c>
      <c r="D15" s="491"/>
      <c r="E15" s="491"/>
      <c r="F15" s="491"/>
      <c r="G15" s="491"/>
      <c r="H15" s="491"/>
      <c r="I15" s="491"/>
      <c r="J15" s="491">
        <v>128600</v>
      </c>
      <c r="K15" s="491"/>
      <c r="L15" s="491">
        <v>128600</v>
      </c>
      <c r="M15" s="491"/>
      <c r="N15" s="459">
        <v>22828</v>
      </c>
      <c r="O15" s="459">
        <v>22828</v>
      </c>
      <c r="P15" s="460" t="s">
        <v>492</v>
      </c>
    </row>
    <row r="16" spans="1:16" s="411" customFormat="1" ht="51" customHeight="1">
      <c r="A16" s="580" t="s">
        <v>509</v>
      </c>
      <c r="B16" s="581"/>
      <c r="C16" s="495"/>
      <c r="D16" s="496">
        <f>D17</f>
        <v>0</v>
      </c>
      <c r="E16" s="496">
        <f aca="true" t="shared" si="3" ref="E16:M16">E17</f>
        <v>0</v>
      </c>
      <c r="F16" s="496">
        <f t="shared" si="3"/>
        <v>0</v>
      </c>
      <c r="G16" s="496">
        <f t="shared" si="3"/>
        <v>0</v>
      </c>
      <c r="H16" s="496">
        <f t="shared" si="3"/>
        <v>50000</v>
      </c>
      <c r="I16" s="496">
        <f t="shared" si="3"/>
        <v>0</v>
      </c>
      <c r="J16" s="496">
        <f t="shared" si="3"/>
        <v>0</v>
      </c>
      <c r="K16" s="496">
        <f t="shared" si="3"/>
        <v>0</v>
      </c>
      <c r="L16" s="496">
        <f t="shared" si="3"/>
        <v>50000</v>
      </c>
      <c r="M16" s="496">
        <f t="shared" si="3"/>
        <v>0</v>
      </c>
      <c r="N16" s="497"/>
      <c r="O16" s="497"/>
      <c r="P16" s="497"/>
    </row>
    <row r="17" spans="1:16" s="403" customFormat="1" ht="21">
      <c r="A17" s="463" t="s">
        <v>205</v>
      </c>
      <c r="B17" s="455"/>
      <c r="C17" s="464"/>
      <c r="D17" s="402">
        <f>SUM(D18)</f>
        <v>0</v>
      </c>
      <c r="E17" s="402">
        <f aca="true" t="shared" si="4" ref="E17:M17">SUM(E18)</f>
        <v>0</v>
      </c>
      <c r="F17" s="402">
        <f t="shared" si="4"/>
        <v>0</v>
      </c>
      <c r="G17" s="402">
        <f t="shared" si="4"/>
        <v>0</v>
      </c>
      <c r="H17" s="402">
        <f t="shared" si="4"/>
        <v>50000</v>
      </c>
      <c r="I17" s="402">
        <f t="shared" si="4"/>
        <v>0</v>
      </c>
      <c r="J17" s="402">
        <f t="shared" si="4"/>
        <v>0</v>
      </c>
      <c r="K17" s="402">
        <f t="shared" si="4"/>
        <v>0</v>
      </c>
      <c r="L17" s="402">
        <f t="shared" si="4"/>
        <v>50000</v>
      </c>
      <c r="M17" s="402">
        <f t="shared" si="4"/>
        <v>0</v>
      </c>
      <c r="N17" s="455"/>
      <c r="O17" s="455"/>
      <c r="P17" s="455"/>
    </row>
    <row r="18" spans="1:16" s="408" customFormat="1" ht="50.25" customHeight="1">
      <c r="A18" s="442">
        <v>11</v>
      </c>
      <c r="B18" s="417" t="s">
        <v>461</v>
      </c>
      <c r="C18" s="442">
        <v>2</v>
      </c>
      <c r="D18" s="236"/>
      <c r="E18" s="236"/>
      <c r="F18" s="236"/>
      <c r="G18" s="236"/>
      <c r="H18" s="236">
        <v>50000</v>
      </c>
      <c r="I18" s="236"/>
      <c r="J18" s="236"/>
      <c r="K18" s="236"/>
      <c r="L18" s="236">
        <f>D18+F18+H18+J18</f>
        <v>50000</v>
      </c>
      <c r="M18" s="236">
        <f>E18+G18+I18+K18</f>
        <v>0</v>
      </c>
      <c r="N18" s="459">
        <v>22737</v>
      </c>
      <c r="O18" s="459">
        <v>22737</v>
      </c>
      <c r="P18" s="460" t="s">
        <v>462</v>
      </c>
    </row>
    <row r="19" spans="1:16" s="411" customFormat="1" ht="34.5" customHeight="1">
      <c r="A19" s="580" t="s">
        <v>508</v>
      </c>
      <c r="B19" s="581"/>
      <c r="C19" s="495"/>
      <c r="D19" s="496">
        <f>D20</f>
        <v>0</v>
      </c>
      <c r="E19" s="496">
        <f aca="true" t="shared" si="5" ref="E19:M19">E20</f>
        <v>0</v>
      </c>
      <c r="F19" s="496">
        <f t="shared" si="5"/>
        <v>0</v>
      </c>
      <c r="G19" s="496">
        <f t="shared" si="5"/>
        <v>0</v>
      </c>
      <c r="H19" s="496">
        <f t="shared" si="5"/>
        <v>351848</v>
      </c>
      <c r="I19" s="496">
        <f t="shared" si="5"/>
        <v>0</v>
      </c>
      <c r="J19" s="496">
        <f t="shared" si="5"/>
        <v>0</v>
      </c>
      <c r="K19" s="496">
        <f t="shared" si="5"/>
        <v>0</v>
      </c>
      <c r="L19" s="496">
        <f t="shared" si="5"/>
        <v>351848</v>
      </c>
      <c r="M19" s="496">
        <f t="shared" si="5"/>
        <v>0</v>
      </c>
      <c r="N19" s="497"/>
      <c r="O19" s="497"/>
      <c r="P19" s="497"/>
    </row>
    <row r="20" spans="1:16" s="411" customFormat="1" ht="30.75" customHeight="1">
      <c r="A20" s="410" t="s">
        <v>147</v>
      </c>
      <c r="B20" s="435"/>
      <c r="C20" s="458"/>
      <c r="D20" s="402">
        <f>SUM(D21:D22)</f>
        <v>0</v>
      </c>
      <c r="E20" s="402">
        <f aca="true" t="shared" si="6" ref="E20:M20">SUM(E21:E22)</f>
        <v>0</v>
      </c>
      <c r="F20" s="402">
        <f t="shared" si="6"/>
        <v>0</v>
      </c>
      <c r="G20" s="402">
        <f t="shared" si="6"/>
        <v>0</v>
      </c>
      <c r="H20" s="402">
        <f t="shared" si="6"/>
        <v>351848</v>
      </c>
      <c r="I20" s="402">
        <f t="shared" si="6"/>
        <v>0</v>
      </c>
      <c r="J20" s="402">
        <f t="shared" si="6"/>
        <v>0</v>
      </c>
      <c r="K20" s="402">
        <f t="shared" si="6"/>
        <v>0</v>
      </c>
      <c r="L20" s="402">
        <f t="shared" si="6"/>
        <v>351848</v>
      </c>
      <c r="M20" s="402">
        <f t="shared" si="6"/>
        <v>0</v>
      </c>
      <c r="N20" s="435"/>
      <c r="O20" s="435"/>
      <c r="P20" s="435"/>
    </row>
    <row r="21" spans="1:16" s="408" customFormat="1" ht="46.5" customHeight="1">
      <c r="A21" s="445">
        <v>12</v>
      </c>
      <c r="B21" s="451" t="s">
        <v>502</v>
      </c>
      <c r="C21" s="445">
        <v>3</v>
      </c>
      <c r="D21" s="491"/>
      <c r="E21" s="491"/>
      <c r="F21" s="491"/>
      <c r="G21" s="491"/>
      <c r="H21" s="491">
        <v>264988</v>
      </c>
      <c r="I21" s="491"/>
      <c r="J21" s="491"/>
      <c r="K21" s="491"/>
      <c r="L21" s="491">
        <v>264988</v>
      </c>
      <c r="M21" s="491"/>
      <c r="N21" s="459">
        <v>22798</v>
      </c>
      <c r="O21" s="459">
        <v>22798</v>
      </c>
      <c r="P21" s="460" t="s">
        <v>492</v>
      </c>
    </row>
    <row r="22" spans="1:16" s="408" customFormat="1" ht="31.5" customHeight="1">
      <c r="A22" s="442">
        <v>13</v>
      </c>
      <c r="B22" s="417" t="s">
        <v>491</v>
      </c>
      <c r="C22" s="442">
        <v>3</v>
      </c>
      <c r="D22" s="491"/>
      <c r="E22" s="491"/>
      <c r="F22" s="491"/>
      <c r="G22" s="491"/>
      <c r="H22" s="491">
        <v>86860</v>
      </c>
      <c r="I22" s="491"/>
      <c r="J22" s="491"/>
      <c r="K22" s="491"/>
      <c r="L22" s="491">
        <v>86860</v>
      </c>
      <c r="M22" s="491"/>
      <c r="N22" s="459">
        <v>22767</v>
      </c>
      <c r="O22" s="459">
        <v>22767</v>
      </c>
      <c r="P22" s="460" t="s">
        <v>492</v>
      </c>
    </row>
    <row r="23" spans="1:16" s="411" customFormat="1" ht="72" customHeight="1">
      <c r="A23" s="580" t="s">
        <v>510</v>
      </c>
      <c r="B23" s="581"/>
      <c r="C23" s="495"/>
      <c r="D23" s="496">
        <f>D24</f>
        <v>0</v>
      </c>
      <c r="E23" s="496">
        <f aca="true" t="shared" si="7" ref="E23:M23">E24</f>
        <v>0</v>
      </c>
      <c r="F23" s="496">
        <f t="shared" si="7"/>
        <v>50900</v>
      </c>
      <c r="G23" s="496">
        <f t="shared" si="7"/>
        <v>0</v>
      </c>
      <c r="H23" s="496">
        <f t="shared" si="7"/>
        <v>0</v>
      </c>
      <c r="I23" s="496">
        <f t="shared" si="7"/>
        <v>0</v>
      </c>
      <c r="J23" s="496">
        <f t="shared" si="7"/>
        <v>0</v>
      </c>
      <c r="K23" s="496">
        <f t="shared" si="7"/>
        <v>0</v>
      </c>
      <c r="L23" s="496">
        <f t="shared" si="7"/>
        <v>50900</v>
      </c>
      <c r="M23" s="496">
        <f t="shared" si="7"/>
        <v>0</v>
      </c>
      <c r="N23" s="497"/>
      <c r="O23" s="497"/>
      <c r="P23" s="497"/>
    </row>
    <row r="24" spans="1:16" s="411" customFormat="1" ht="30.75" customHeight="1">
      <c r="A24" s="410" t="s">
        <v>154</v>
      </c>
      <c r="B24" s="435"/>
      <c r="C24" s="461"/>
      <c r="D24" s="402">
        <f>D25</f>
        <v>0</v>
      </c>
      <c r="E24" s="402">
        <f aca="true" t="shared" si="8" ref="E24:M24">E25</f>
        <v>0</v>
      </c>
      <c r="F24" s="402">
        <f t="shared" si="8"/>
        <v>50900</v>
      </c>
      <c r="G24" s="402">
        <f t="shared" si="8"/>
        <v>0</v>
      </c>
      <c r="H24" s="402">
        <f t="shared" si="8"/>
        <v>0</v>
      </c>
      <c r="I24" s="402">
        <f t="shared" si="8"/>
        <v>0</v>
      </c>
      <c r="J24" s="402">
        <f t="shared" si="8"/>
        <v>0</v>
      </c>
      <c r="K24" s="402">
        <f t="shared" si="8"/>
        <v>0</v>
      </c>
      <c r="L24" s="402">
        <f t="shared" si="8"/>
        <v>50900</v>
      </c>
      <c r="M24" s="402">
        <f t="shared" si="8"/>
        <v>0</v>
      </c>
      <c r="N24" s="435"/>
      <c r="O24" s="435"/>
      <c r="P24" s="435"/>
    </row>
    <row r="25" spans="1:16" s="408" customFormat="1" ht="30.75" customHeight="1">
      <c r="A25" s="442">
        <v>14</v>
      </c>
      <c r="B25" s="499" t="s">
        <v>458</v>
      </c>
      <c r="C25" s="442">
        <v>4</v>
      </c>
      <c r="D25" s="236"/>
      <c r="E25" s="236"/>
      <c r="F25" s="236">
        <v>50900</v>
      </c>
      <c r="G25" s="236"/>
      <c r="H25" s="236"/>
      <c r="I25" s="236"/>
      <c r="J25" s="236"/>
      <c r="K25" s="236"/>
      <c r="L25" s="236">
        <f>D25+F25+H25+J25</f>
        <v>50900</v>
      </c>
      <c r="M25" s="236">
        <f>E25+G25+I25+K25</f>
        <v>0</v>
      </c>
      <c r="N25" s="459">
        <v>22678</v>
      </c>
      <c r="O25" s="459">
        <v>22678</v>
      </c>
      <c r="P25" s="452" t="s">
        <v>459</v>
      </c>
    </row>
    <row r="26" spans="1:16" s="408" customFormat="1" ht="30.75" customHeight="1">
      <c r="A26" s="442">
        <v>15</v>
      </c>
      <c r="B26" s="499" t="s">
        <v>517</v>
      </c>
      <c r="C26" s="442">
        <v>4</v>
      </c>
      <c r="D26" s="236"/>
      <c r="E26" s="236"/>
      <c r="F26" s="236"/>
      <c r="G26" s="236"/>
      <c r="H26" s="236"/>
      <c r="I26" s="236"/>
      <c r="J26" s="236"/>
      <c r="K26" s="236"/>
      <c r="L26" s="500" t="s">
        <v>521</v>
      </c>
      <c r="M26" s="236"/>
      <c r="N26" s="459"/>
      <c r="O26" s="459"/>
      <c r="P26" s="452" t="s">
        <v>484</v>
      </c>
    </row>
    <row r="27" spans="1:16" s="408" customFormat="1" ht="54.75" customHeight="1">
      <c r="A27" s="442">
        <v>16</v>
      </c>
      <c r="B27" s="499" t="s">
        <v>518</v>
      </c>
      <c r="C27" s="442">
        <v>4</v>
      </c>
      <c r="D27" s="236"/>
      <c r="E27" s="236"/>
      <c r="F27" s="236"/>
      <c r="G27" s="236"/>
      <c r="H27" s="236"/>
      <c r="I27" s="236"/>
      <c r="J27" s="236"/>
      <c r="K27" s="236"/>
      <c r="L27" s="500" t="s">
        <v>521</v>
      </c>
      <c r="M27" s="236"/>
      <c r="N27" s="459"/>
      <c r="O27" s="459"/>
      <c r="P27" s="452" t="s">
        <v>526</v>
      </c>
    </row>
    <row r="28" spans="1:16" s="408" customFormat="1" ht="75" customHeight="1">
      <c r="A28" s="442">
        <v>17</v>
      </c>
      <c r="B28" s="499" t="s">
        <v>519</v>
      </c>
      <c r="C28" s="442">
        <v>4</v>
      </c>
      <c r="D28" s="236"/>
      <c r="E28" s="236"/>
      <c r="F28" s="236"/>
      <c r="G28" s="236"/>
      <c r="H28" s="236"/>
      <c r="I28" s="236"/>
      <c r="J28" s="236"/>
      <c r="K28" s="236"/>
      <c r="L28" s="500" t="s">
        <v>521</v>
      </c>
      <c r="M28" s="236"/>
      <c r="N28" s="459"/>
      <c r="O28" s="459"/>
      <c r="P28" s="452" t="s">
        <v>526</v>
      </c>
    </row>
    <row r="29" spans="1:16" s="408" customFormat="1" ht="26.25" customHeight="1">
      <c r="A29" s="442">
        <v>18</v>
      </c>
      <c r="B29" s="499" t="s">
        <v>520</v>
      </c>
      <c r="C29" s="442">
        <v>4</v>
      </c>
      <c r="D29" s="236"/>
      <c r="E29" s="236"/>
      <c r="F29" s="236"/>
      <c r="G29" s="236"/>
      <c r="H29" s="236"/>
      <c r="I29" s="236"/>
      <c r="J29" s="236"/>
      <c r="K29" s="236"/>
      <c r="L29" s="500" t="s">
        <v>521</v>
      </c>
      <c r="M29" s="236"/>
      <c r="N29" s="459"/>
      <c r="O29" s="459"/>
      <c r="P29" s="452" t="s">
        <v>527</v>
      </c>
    </row>
    <row r="30" spans="1:16" s="408" customFormat="1" ht="51" customHeight="1">
      <c r="A30" s="442">
        <v>19</v>
      </c>
      <c r="B30" s="499" t="s">
        <v>522</v>
      </c>
      <c r="C30" s="442">
        <v>4</v>
      </c>
      <c r="D30" s="236"/>
      <c r="E30" s="236"/>
      <c r="F30" s="236"/>
      <c r="G30" s="236"/>
      <c r="H30" s="236"/>
      <c r="I30" s="236"/>
      <c r="J30" s="236"/>
      <c r="K30" s="236"/>
      <c r="L30" s="500" t="s">
        <v>521</v>
      </c>
      <c r="M30" s="236"/>
      <c r="N30" s="459"/>
      <c r="O30" s="459"/>
      <c r="P30" s="452" t="s">
        <v>528</v>
      </c>
    </row>
    <row r="31" spans="1:16" s="408" customFormat="1" ht="71.25" customHeight="1">
      <c r="A31" s="442">
        <v>20</v>
      </c>
      <c r="B31" s="499" t="s">
        <v>523</v>
      </c>
      <c r="C31" s="442">
        <v>4</v>
      </c>
      <c r="D31" s="236"/>
      <c r="E31" s="236"/>
      <c r="F31" s="236"/>
      <c r="G31" s="236"/>
      <c r="H31" s="236"/>
      <c r="I31" s="236"/>
      <c r="J31" s="236"/>
      <c r="K31" s="236"/>
      <c r="L31" s="500" t="s">
        <v>521</v>
      </c>
      <c r="M31" s="236"/>
      <c r="N31" s="459"/>
      <c r="O31" s="459"/>
      <c r="P31" s="452" t="s">
        <v>529</v>
      </c>
    </row>
    <row r="32" spans="1:16" s="408" customFormat="1" ht="54" customHeight="1">
      <c r="A32" s="442">
        <v>20</v>
      </c>
      <c r="B32" s="499" t="s">
        <v>524</v>
      </c>
      <c r="C32" s="442">
        <v>4</v>
      </c>
      <c r="D32" s="236"/>
      <c r="E32" s="236"/>
      <c r="F32" s="236"/>
      <c r="G32" s="236"/>
      <c r="H32" s="236"/>
      <c r="I32" s="236"/>
      <c r="J32" s="236"/>
      <c r="K32" s="236"/>
      <c r="L32" s="500" t="s">
        <v>521</v>
      </c>
      <c r="M32" s="236"/>
      <c r="N32" s="459"/>
      <c r="O32" s="459"/>
      <c r="P32" s="452" t="s">
        <v>529</v>
      </c>
    </row>
    <row r="33" spans="1:16" s="408" customFormat="1" ht="48.75" customHeight="1">
      <c r="A33" s="442">
        <v>21</v>
      </c>
      <c r="B33" s="499" t="s">
        <v>525</v>
      </c>
      <c r="C33" s="442">
        <v>4</v>
      </c>
      <c r="D33" s="236"/>
      <c r="E33" s="236"/>
      <c r="F33" s="236"/>
      <c r="G33" s="236"/>
      <c r="H33" s="236"/>
      <c r="I33" s="236"/>
      <c r="J33" s="236"/>
      <c r="K33" s="236"/>
      <c r="L33" s="500" t="s">
        <v>521</v>
      </c>
      <c r="M33" s="236"/>
      <c r="N33" s="459"/>
      <c r="O33" s="459"/>
      <c r="P33" s="452" t="s">
        <v>529</v>
      </c>
    </row>
    <row r="34" spans="1:16" s="411" customFormat="1" ht="51.75" customHeight="1">
      <c r="A34" s="580" t="s">
        <v>511</v>
      </c>
      <c r="B34" s="581"/>
      <c r="C34" s="495"/>
      <c r="D34" s="496">
        <f>D35</f>
        <v>0</v>
      </c>
      <c r="E34" s="496">
        <f aca="true" t="shared" si="9" ref="E34:M34">E35</f>
        <v>0</v>
      </c>
      <c r="F34" s="496">
        <f t="shared" si="9"/>
        <v>100000</v>
      </c>
      <c r="G34" s="496">
        <f t="shared" si="9"/>
        <v>0</v>
      </c>
      <c r="H34" s="496">
        <f t="shared" si="9"/>
        <v>0</v>
      </c>
      <c r="I34" s="496">
        <f t="shared" si="9"/>
        <v>0</v>
      </c>
      <c r="J34" s="496">
        <f t="shared" si="9"/>
        <v>0</v>
      </c>
      <c r="K34" s="496">
        <f t="shared" si="9"/>
        <v>0</v>
      </c>
      <c r="L34" s="496">
        <f t="shared" si="9"/>
        <v>100000</v>
      </c>
      <c r="M34" s="496">
        <f t="shared" si="9"/>
        <v>0</v>
      </c>
      <c r="N34" s="497"/>
      <c r="O34" s="497"/>
      <c r="P34" s="497"/>
    </row>
    <row r="35" spans="1:16" s="413" customFormat="1" ht="30.75" customHeight="1">
      <c r="A35" s="434" t="s">
        <v>157</v>
      </c>
      <c r="C35" s="461"/>
      <c r="D35" s="412">
        <f>D36</f>
        <v>0</v>
      </c>
      <c r="E35" s="412">
        <f aca="true" t="shared" si="10" ref="E35:M35">E36</f>
        <v>0</v>
      </c>
      <c r="F35" s="412">
        <f t="shared" si="10"/>
        <v>100000</v>
      </c>
      <c r="G35" s="412">
        <f t="shared" si="10"/>
        <v>0</v>
      </c>
      <c r="H35" s="412">
        <f t="shared" si="10"/>
        <v>0</v>
      </c>
      <c r="I35" s="412">
        <f t="shared" si="10"/>
        <v>0</v>
      </c>
      <c r="J35" s="412">
        <f t="shared" si="10"/>
        <v>0</v>
      </c>
      <c r="K35" s="412">
        <f t="shared" si="10"/>
        <v>0</v>
      </c>
      <c r="L35" s="412">
        <f t="shared" si="10"/>
        <v>100000</v>
      </c>
      <c r="M35" s="412">
        <f t="shared" si="10"/>
        <v>0</v>
      </c>
      <c r="N35" s="454"/>
      <c r="O35" s="454"/>
      <c r="P35" s="454"/>
    </row>
    <row r="36" spans="1:16" s="408" customFormat="1" ht="45.75" customHeight="1">
      <c r="A36" s="442">
        <v>22</v>
      </c>
      <c r="B36" s="417" t="s">
        <v>460</v>
      </c>
      <c r="C36" s="442">
        <v>5</v>
      </c>
      <c r="D36" s="491"/>
      <c r="E36" s="491"/>
      <c r="F36" s="491">
        <v>100000</v>
      </c>
      <c r="G36" s="491"/>
      <c r="H36" s="491"/>
      <c r="I36" s="491"/>
      <c r="J36" s="491"/>
      <c r="K36" s="491"/>
      <c r="L36" s="491">
        <f>D36+F36+H36+J36</f>
        <v>100000</v>
      </c>
      <c r="M36" s="491">
        <f>E36+G36+I36+K36</f>
        <v>0</v>
      </c>
      <c r="N36" s="459">
        <v>22678</v>
      </c>
      <c r="O36" s="459">
        <v>22678</v>
      </c>
      <c r="P36" s="462" t="s">
        <v>426</v>
      </c>
    </row>
    <row r="37" spans="1:16" s="411" customFormat="1" ht="58.5" customHeight="1">
      <c r="A37" s="580" t="s">
        <v>512</v>
      </c>
      <c r="B37" s="581"/>
      <c r="C37" s="495"/>
      <c r="D37" s="496">
        <f>D38</f>
        <v>0</v>
      </c>
      <c r="E37" s="496">
        <f aca="true" t="shared" si="11" ref="E37:M37">E38</f>
        <v>0</v>
      </c>
      <c r="F37" s="496">
        <f t="shared" si="11"/>
        <v>0</v>
      </c>
      <c r="G37" s="496">
        <f t="shared" si="11"/>
        <v>0</v>
      </c>
      <c r="H37" s="496">
        <f t="shared" si="11"/>
        <v>106140</v>
      </c>
      <c r="I37" s="496">
        <f t="shared" si="11"/>
        <v>0</v>
      </c>
      <c r="J37" s="496">
        <f t="shared" si="11"/>
        <v>0</v>
      </c>
      <c r="K37" s="496">
        <f t="shared" si="11"/>
        <v>0</v>
      </c>
      <c r="L37" s="496">
        <f t="shared" si="11"/>
        <v>305340</v>
      </c>
      <c r="M37" s="496">
        <f t="shared" si="11"/>
        <v>0</v>
      </c>
      <c r="N37" s="497"/>
      <c r="O37" s="497"/>
      <c r="P37" s="497"/>
    </row>
    <row r="38" spans="1:16" s="411" customFormat="1" ht="30.75" customHeight="1">
      <c r="A38" s="410" t="s">
        <v>147</v>
      </c>
      <c r="B38" s="435"/>
      <c r="C38" s="458"/>
      <c r="D38" s="402">
        <f>SUM(D42:D43)</f>
        <v>0</v>
      </c>
      <c r="E38" s="402">
        <f aca="true" t="shared" si="12" ref="E38:M38">SUM(E42:E43)</f>
        <v>0</v>
      </c>
      <c r="F38" s="402">
        <f t="shared" si="12"/>
        <v>0</v>
      </c>
      <c r="G38" s="402">
        <f t="shared" si="12"/>
        <v>0</v>
      </c>
      <c r="H38" s="402">
        <f t="shared" si="12"/>
        <v>106140</v>
      </c>
      <c r="I38" s="402">
        <f t="shared" si="12"/>
        <v>0</v>
      </c>
      <c r="J38" s="402">
        <f t="shared" si="12"/>
        <v>0</v>
      </c>
      <c r="K38" s="402">
        <f t="shared" si="12"/>
        <v>0</v>
      </c>
      <c r="L38" s="402">
        <f>SUM(L39:L43)</f>
        <v>305340</v>
      </c>
      <c r="M38" s="402">
        <f t="shared" si="12"/>
        <v>0</v>
      </c>
      <c r="N38" s="435"/>
      <c r="O38" s="435"/>
      <c r="P38" s="435"/>
    </row>
    <row r="39" spans="1:16" s="450" customFormat="1" ht="30.75" customHeight="1">
      <c r="A39" s="442">
        <v>23</v>
      </c>
      <c r="B39" s="451" t="s">
        <v>452</v>
      </c>
      <c r="C39" s="445">
        <v>1</v>
      </c>
      <c r="D39" s="490"/>
      <c r="E39" s="490"/>
      <c r="F39" s="490">
        <v>79200</v>
      </c>
      <c r="G39" s="490"/>
      <c r="H39" s="490"/>
      <c r="I39" s="490"/>
      <c r="J39" s="490"/>
      <c r="K39" s="490"/>
      <c r="L39" s="490">
        <f>D39+F39+H39+J39</f>
        <v>79200</v>
      </c>
      <c r="M39" s="490"/>
      <c r="N39" s="448">
        <v>22678</v>
      </c>
      <c r="O39" s="448">
        <v>22678</v>
      </c>
      <c r="P39" s="449" t="s">
        <v>453</v>
      </c>
    </row>
    <row r="40" spans="1:16" s="450" customFormat="1" ht="49.5" customHeight="1">
      <c r="A40" s="445">
        <v>24</v>
      </c>
      <c r="B40" s="451" t="s">
        <v>454</v>
      </c>
      <c r="C40" s="445">
        <v>1</v>
      </c>
      <c r="D40" s="490"/>
      <c r="E40" s="490"/>
      <c r="F40" s="490">
        <v>100000</v>
      </c>
      <c r="G40" s="490"/>
      <c r="H40" s="490"/>
      <c r="I40" s="490"/>
      <c r="J40" s="490"/>
      <c r="K40" s="490"/>
      <c r="L40" s="490">
        <f>D40+F40+H40+J40</f>
        <v>100000</v>
      </c>
      <c r="M40" s="490">
        <f>E40+G40+I40+K40</f>
        <v>0</v>
      </c>
      <c r="N40" s="448">
        <v>22706</v>
      </c>
      <c r="O40" s="448">
        <v>22737</v>
      </c>
      <c r="P40" s="449" t="s">
        <v>451</v>
      </c>
    </row>
    <row r="41" spans="1:16" s="408" customFormat="1" ht="46.5" customHeight="1">
      <c r="A41" s="442">
        <v>25</v>
      </c>
      <c r="B41" s="417" t="s">
        <v>457</v>
      </c>
      <c r="C41" s="442">
        <v>1</v>
      </c>
      <c r="D41" s="491"/>
      <c r="E41" s="491"/>
      <c r="F41" s="491"/>
      <c r="G41" s="491"/>
      <c r="H41" s="491">
        <v>20000</v>
      </c>
      <c r="I41" s="491"/>
      <c r="J41" s="491"/>
      <c r="K41" s="491"/>
      <c r="L41" s="491">
        <f>D41+F41+H41+J41</f>
        <v>20000</v>
      </c>
      <c r="M41" s="491"/>
      <c r="N41" s="459">
        <v>22798</v>
      </c>
      <c r="O41" s="459">
        <v>22798</v>
      </c>
      <c r="P41" s="460" t="s">
        <v>456</v>
      </c>
    </row>
    <row r="42" spans="1:16" s="408" customFormat="1" ht="57" customHeight="1">
      <c r="A42" s="445">
        <v>26</v>
      </c>
      <c r="B42" s="417" t="s">
        <v>493</v>
      </c>
      <c r="C42" s="442">
        <v>6</v>
      </c>
      <c r="D42" s="491"/>
      <c r="E42" s="491"/>
      <c r="F42" s="491"/>
      <c r="G42" s="491"/>
      <c r="H42" s="491">
        <v>26360</v>
      </c>
      <c r="I42" s="491"/>
      <c r="J42" s="491"/>
      <c r="K42" s="491"/>
      <c r="L42" s="491">
        <v>26360</v>
      </c>
      <c r="M42" s="491"/>
      <c r="N42" s="459">
        <v>22798</v>
      </c>
      <c r="O42" s="459">
        <v>22798</v>
      </c>
      <c r="P42" s="460" t="s">
        <v>494</v>
      </c>
    </row>
    <row r="43" spans="1:16" s="408" customFormat="1" ht="82.5" customHeight="1">
      <c r="A43" s="445">
        <v>27</v>
      </c>
      <c r="B43" s="417" t="s">
        <v>495</v>
      </c>
      <c r="C43" s="442">
        <v>6</v>
      </c>
      <c r="D43" s="491"/>
      <c r="E43" s="491"/>
      <c r="F43" s="491"/>
      <c r="G43" s="491"/>
      <c r="H43" s="491">
        <v>79780</v>
      </c>
      <c r="I43" s="491"/>
      <c r="J43" s="491"/>
      <c r="K43" s="491"/>
      <c r="L43" s="491">
        <v>79780</v>
      </c>
      <c r="M43" s="491"/>
      <c r="N43" s="459">
        <v>22798</v>
      </c>
      <c r="O43" s="459">
        <v>22798</v>
      </c>
      <c r="P43" s="460" t="s">
        <v>484</v>
      </c>
    </row>
    <row r="44" spans="1:13" ht="21">
      <c r="A44" s="415"/>
      <c r="B44" s="415"/>
      <c r="C44" s="456"/>
      <c r="D44" s="415"/>
      <c r="E44" s="415"/>
      <c r="F44" s="415"/>
      <c r="G44" s="415"/>
      <c r="H44" s="415"/>
      <c r="I44" s="415"/>
      <c r="J44" s="415"/>
      <c r="K44" s="415"/>
      <c r="L44" s="415"/>
      <c r="M44" s="415"/>
    </row>
    <row r="45" spans="1:13" ht="21">
      <c r="A45" s="415"/>
      <c r="B45" s="415"/>
      <c r="C45" s="456"/>
      <c r="D45" s="415"/>
      <c r="E45" s="415"/>
      <c r="F45" s="415"/>
      <c r="G45" s="415"/>
      <c r="H45" s="415"/>
      <c r="I45" s="415"/>
      <c r="J45" s="415"/>
      <c r="K45" s="415"/>
      <c r="L45" s="415"/>
      <c r="M45" s="415"/>
    </row>
    <row r="46" spans="1:13" ht="21">
      <c r="A46" s="415"/>
      <c r="B46" s="415"/>
      <c r="C46" s="456"/>
      <c r="D46" s="415"/>
      <c r="E46" s="415"/>
      <c r="F46" s="415"/>
      <c r="G46" s="415"/>
      <c r="H46" s="415"/>
      <c r="I46" s="415"/>
      <c r="J46" s="415"/>
      <c r="K46" s="415"/>
      <c r="L46" s="415"/>
      <c r="M46" s="415"/>
    </row>
    <row r="47" spans="1:13" ht="21">
      <c r="A47" s="415"/>
      <c r="B47" s="415"/>
      <c r="C47" s="456"/>
      <c r="D47" s="415"/>
      <c r="E47" s="415"/>
      <c r="F47" s="415"/>
      <c r="G47" s="415"/>
      <c r="H47" s="415"/>
      <c r="I47" s="415"/>
      <c r="J47" s="415"/>
      <c r="K47" s="415"/>
      <c r="L47" s="415"/>
      <c r="M47" s="415"/>
    </row>
    <row r="48" spans="1:13" ht="21">
      <c r="A48" s="415"/>
      <c r="B48" s="415"/>
      <c r="C48" s="456"/>
      <c r="D48" s="415"/>
      <c r="E48" s="415"/>
      <c r="F48" s="415"/>
      <c r="G48" s="415"/>
      <c r="H48" s="415"/>
      <c r="I48" s="415"/>
      <c r="J48" s="415"/>
      <c r="K48" s="415"/>
      <c r="L48" s="415"/>
      <c r="M48" s="415"/>
    </row>
    <row r="49" spans="1:13" ht="21">
      <c r="A49" s="415"/>
      <c r="B49" s="415"/>
      <c r="C49" s="456"/>
      <c r="D49" s="415"/>
      <c r="E49" s="415"/>
      <c r="F49" s="415"/>
      <c r="G49" s="415"/>
      <c r="H49" s="415"/>
      <c r="I49" s="415"/>
      <c r="J49" s="415"/>
      <c r="K49" s="415"/>
      <c r="L49" s="415"/>
      <c r="M49" s="415"/>
    </row>
    <row r="50" spans="1:13" ht="21">
      <c r="A50" s="415"/>
      <c r="B50" s="415"/>
      <c r="C50" s="456"/>
      <c r="D50" s="415"/>
      <c r="E50" s="415"/>
      <c r="F50" s="415"/>
      <c r="G50" s="415"/>
      <c r="H50" s="415"/>
      <c r="I50" s="415"/>
      <c r="J50" s="415"/>
      <c r="K50" s="415"/>
      <c r="L50" s="415"/>
      <c r="M50" s="415"/>
    </row>
    <row r="51" spans="1:13" ht="21">
      <c r="A51" s="415"/>
      <c r="B51" s="415"/>
      <c r="C51" s="456"/>
      <c r="D51" s="415"/>
      <c r="E51" s="415"/>
      <c r="F51" s="415"/>
      <c r="G51" s="415"/>
      <c r="H51" s="415"/>
      <c r="I51" s="415"/>
      <c r="J51" s="415"/>
      <c r="K51" s="415"/>
      <c r="L51" s="415"/>
      <c r="M51" s="415"/>
    </row>
    <row r="52" spans="1:13" ht="21">
      <c r="A52" s="415"/>
      <c r="B52" s="415"/>
      <c r="C52" s="456"/>
      <c r="D52" s="415"/>
      <c r="E52" s="415"/>
      <c r="F52" s="415"/>
      <c r="G52" s="415"/>
      <c r="H52" s="415"/>
      <c r="I52" s="415"/>
      <c r="J52" s="415"/>
      <c r="K52" s="415"/>
      <c r="L52" s="415"/>
      <c r="M52" s="415"/>
    </row>
    <row r="53" spans="1:13" ht="21">
      <c r="A53" s="415"/>
      <c r="B53" s="415"/>
      <c r="C53" s="456"/>
      <c r="D53" s="415"/>
      <c r="E53" s="415"/>
      <c r="F53" s="415"/>
      <c r="G53" s="415"/>
      <c r="H53" s="415"/>
      <c r="I53" s="415"/>
      <c r="J53" s="415"/>
      <c r="K53" s="415"/>
      <c r="L53" s="415"/>
      <c r="M53" s="415"/>
    </row>
    <row r="54" spans="1:13" ht="21">
      <c r="A54" s="415"/>
      <c r="B54" s="415"/>
      <c r="C54" s="456"/>
      <c r="D54" s="415"/>
      <c r="E54" s="415"/>
      <c r="F54" s="415"/>
      <c r="G54" s="415"/>
      <c r="H54" s="415"/>
      <c r="I54" s="415"/>
      <c r="J54" s="415"/>
      <c r="K54" s="415"/>
      <c r="L54" s="415"/>
      <c r="M54" s="415"/>
    </row>
    <row r="55" spans="1:13" ht="21">
      <c r="A55" s="415"/>
      <c r="B55" s="415"/>
      <c r="C55" s="456"/>
      <c r="D55" s="415"/>
      <c r="E55" s="415"/>
      <c r="F55" s="415"/>
      <c r="G55" s="415"/>
      <c r="H55" s="415"/>
      <c r="I55" s="415"/>
      <c r="J55" s="415"/>
      <c r="K55" s="415"/>
      <c r="L55" s="415"/>
      <c r="M55" s="415"/>
    </row>
  </sheetData>
  <sheetProtection/>
  <mergeCells count="19">
    <mergeCell ref="A23:B23"/>
    <mergeCell ref="A34:B34"/>
    <mergeCell ref="A37:B37"/>
    <mergeCell ref="D4:E4"/>
    <mergeCell ref="F4:G4"/>
    <mergeCell ref="H4:I4"/>
    <mergeCell ref="A7:B7"/>
    <mergeCell ref="A19:B19"/>
    <mergeCell ref="A16:B16"/>
    <mergeCell ref="J4:K4"/>
    <mergeCell ref="L4:M4"/>
    <mergeCell ref="N4:O4"/>
    <mergeCell ref="A1:P1"/>
    <mergeCell ref="A3:A5"/>
    <mergeCell ref="B3:B5"/>
    <mergeCell ref="C3:C5"/>
    <mergeCell ref="D3:M3"/>
    <mergeCell ref="N3:O3"/>
    <mergeCell ref="P3:P5"/>
  </mergeCells>
  <printOptions/>
  <pageMargins left="0.7086614173228347" right="0.7086614173228347" top="0.7480314960629921" bottom="0.7480314960629921" header="0.31496062992125984" footer="0.31496062992125984"/>
  <pageSetup firstPageNumber="59" useFirstPageNumber="1" horizontalDpi="600" verticalDpi="600" orientation="landscape" paperSize="9" scale="48" r:id="rId1"/>
  <headerFooter>
    <oddFooter>&amp;R&amp;"TH SarabunPSK,Regular"&amp;28&amp;P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V104"/>
  <sheetViews>
    <sheetView view="pageBreakPreview" zoomScale="90" zoomScaleSheetLayoutView="90" zoomScalePageLayoutView="0" workbookViewId="0" topLeftCell="A28">
      <selection activeCell="D48" sqref="D48"/>
    </sheetView>
  </sheetViews>
  <sheetFormatPr defaultColWidth="9.140625" defaultRowHeight="12.75"/>
  <cols>
    <col min="1" max="1" width="67.28125" style="87" customWidth="1"/>
    <col min="2" max="2" width="11.00390625" style="171" customWidth="1"/>
    <col min="3" max="3" width="12.28125" style="87" customWidth="1"/>
    <col min="4" max="12" width="10.8515625" style="87" customWidth="1"/>
    <col min="13" max="13" width="0" style="172" hidden="1" customWidth="1"/>
    <col min="14" max="14" width="205.28125" style="173" hidden="1" customWidth="1"/>
    <col min="15" max="15" width="0" style="87" hidden="1" customWidth="1"/>
    <col min="16" max="16384" width="9.140625" style="87" customWidth="1"/>
  </cols>
  <sheetData>
    <row r="1" spans="1:256" s="181" customFormat="1" ht="30.75">
      <c r="A1" s="549" t="s">
        <v>208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178"/>
      <c r="N1" s="179"/>
      <c r="O1" s="180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  <c r="DO1" s="177"/>
      <c r="DP1" s="177"/>
      <c r="DQ1" s="177"/>
      <c r="DR1" s="177"/>
      <c r="DS1" s="177"/>
      <c r="DT1" s="177"/>
      <c r="DU1" s="177"/>
      <c r="DV1" s="177"/>
      <c r="DW1" s="177"/>
      <c r="DX1" s="177"/>
      <c r="DY1" s="177"/>
      <c r="DZ1" s="177"/>
      <c r="EA1" s="177"/>
      <c r="EB1" s="177"/>
      <c r="EC1" s="177"/>
      <c r="ED1" s="177"/>
      <c r="EE1" s="177"/>
      <c r="EF1" s="177"/>
      <c r="EG1" s="177"/>
      <c r="EH1" s="177"/>
      <c r="EI1" s="177"/>
      <c r="EJ1" s="177"/>
      <c r="EK1" s="177"/>
      <c r="EL1" s="177"/>
      <c r="EM1" s="177"/>
      <c r="EN1" s="177"/>
      <c r="EO1" s="177"/>
      <c r="EP1" s="177"/>
      <c r="EQ1" s="177"/>
      <c r="ER1" s="177"/>
      <c r="ES1" s="177"/>
      <c r="ET1" s="177"/>
      <c r="EU1" s="177"/>
      <c r="EV1" s="177"/>
      <c r="EW1" s="177"/>
      <c r="EX1" s="177"/>
      <c r="EY1" s="177"/>
      <c r="EZ1" s="177"/>
      <c r="FA1" s="177"/>
      <c r="FB1" s="177"/>
      <c r="FC1" s="177"/>
      <c r="FD1" s="177"/>
      <c r="FE1" s="177"/>
      <c r="FF1" s="177"/>
      <c r="FG1" s="177"/>
      <c r="FH1" s="177"/>
      <c r="FI1" s="177"/>
      <c r="FJ1" s="177"/>
      <c r="FK1" s="177"/>
      <c r="FL1" s="177"/>
      <c r="FM1" s="177"/>
      <c r="FN1" s="177"/>
      <c r="FO1" s="177"/>
      <c r="FP1" s="177"/>
      <c r="FQ1" s="177"/>
      <c r="FR1" s="177"/>
      <c r="FS1" s="177"/>
      <c r="FT1" s="177"/>
      <c r="FU1" s="177"/>
      <c r="FV1" s="177"/>
      <c r="FW1" s="177"/>
      <c r="FX1" s="177"/>
      <c r="FY1" s="177"/>
      <c r="FZ1" s="177"/>
      <c r="GA1" s="177"/>
      <c r="GB1" s="177"/>
      <c r="GC1" s="177"/>
      <c r="GD1" s="177"/>
      <c r="GE1" s="177"/>
      <c r="GF1" s="177"/>
      <c r="GG1" s="177"/>
      <c r="GH1" s="177"/>
      <c r="GI1" s="177"/>
      <c r="GJ1" s="177"/>
      <c r="GK1" s="177"/>
      <c r="GL1" s="177"/>
      <c r="GM1" s="177"/>
      <c r="GN1" s="177"/>
      <c r="GO1" s="177"/>
      <c r="GP1" s="177"/>
      <c r="GQ1" s="177"/>
      <c r="GR1" s="177"/>
      <c r="GS1" s="177"/>
      <c r="GT1" s="177"/>
      <c r="GU1" s="177"/>
      <c r="GV1" s="177"/>
      <c r="GW1" s="177"/>
      <c r="GX1" s="177"/>
      <c r="GY1" s="177"/>
      <c r="GZ1" s="177"/>
      <c r="HA1" s="177"/>
      <c r="HB1" s="177"/>
      <c r="HC1" s="177"/>
      <c r="HD1" s="177"/>
      <c r="HE1" s="177"/>
      <c r="HF1" s="177"/>
      <c r="HG1" s="177"/>
      <c r="HH1" s="177"/>
      <c r="HI1" s="177"/>
      <c r="HJ1" s="177"/>
      <c r="HK1" s="177"/>
      <c r="HL1" s="177"/>
      <c r="HM1" s="177"/>
      <c r="HN1" s="177"/>
      <c r="HO1" s="177"/>
      <c r="HP1" s="177"/>
      <c r="HQ1" s="177"/>
      <c r="HR1" s="177"/>
      <c r="HS1" s="177"/>
      <c r="HT1" s="177"/>
      <c r="HU1" s="177"/>
      <c r="HV1" s="177"/>
      <c r="HW1" s="177"/>
      <c r="HX1" s="177"/>
      <c r="HY1" s="177"/>
      <c r="HZ1" s="177"/>
      <c r="IA1" s="177"/>
      <c r="IB1" s="177"/>
      <c r="IC1" s="177"/>
      <c r="ID1" s="177"/>
      <c r="IE1" s="177"/>
      <c r="IF1" s="177"/>
      <c r="IG1" s="177"/>
      <c r="IH1" s="177"/>
      <c r="II1" s="177"/>
      <c r="IJ1" s="177"/>
      <c r="IK1" s="177"/>
      <c r="IL1" s="177"/>
      <c r="IM1" s="177"/>
      <c r="IN1" s="177"/>
      <c r="IO1" s="177"/>
      <c r="IP1" s="177"/>
      <c r="IQ1" s="177"/>
      <c r="IR1" s="177"/>
      <c r="IS1" s="177"/>
      <c r="IT1" s="177"/>
      <c r="IU1" s="177"/>
      <c r="IV1" s="177"/>
    </row>
    <row r="2" spans="2:256" ht="21">
      <c r="B2" s="77"/>
      <c r="C2" s="75"/>
      <c r="D2" s="72"/>
      <c r="E2" s="78"/>
      <c r="F2" s="75"/>
      <c r="G2" s="75"/>
      <c r="H2" s="75"/>
      <c r="I2" s="75"/>
      <c r="J2" s="76"/>
      <c r="K2" s="75"/>
      <c r="M2" s="72"/>
      <c r="N2" s="73"/>
      <c r="O2" s="74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</row>
    <row r="3" spans="1:256" ht="21">
      <c r="A3" s="71"/>
      <c r="B3" s="79"/>
      <c r="C3" s="71"/>
      <c r="D3" s="71"/>
      <c r="E3" s="71"/>
      <c r="F3" s="71"/>
      <c r="G3" s="71"/>
      <c r="H3" s="71"/>
      <c r="I3" s="71"/>
      <c r="J3" s="550" t="s">
        <v>56</v>
      </c>
      <c r="K3" s="550"/>
      <c r="L3" s="550"/>
      <c r="M3" s="80"/>
      <c r="N3" s="81"/>
      <c r="O3" s="82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</row>
    <row r="4" spans="1:256" ht="21">
      <c r="A4" s="83" t="s">
        <v>57</v>
      </c>
      <c r="B4" s="84" t="s">
        <v>0</v>
      </c>
      <c r="C4" s="551" t="s">
        <v>32</v>
      </c>
      <c r="D4" s="552"/>
      <c r="E4" s="551" t="s">
        <v>58</v>
      </c>
      <c r="F4" s="552"/>
      <c r="G4" s="551" t="s">
        <v>59</v>
      </c>
      <c r="H4" s="552"/>
      <c r="I4" s="551" t="s">
        <v>60</v>
      </c>
      <c r="J4" s="552"/>
      <c r="K4" s="551" t="s">
        <v>61</v>
      </c>
      <c r="L4" s="552"/>
      <c r="M4" s="85"/>
      <c r="N4" s="86"/>
      <c r="P4" s="88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</row>
    <row r="5" spans="1:256" ht="21">
      <c r="A5" s="89" t="s">
        <v>62</v>
      </c>
      <c r="B5" s="90"/>
      <c r="C5" s="83" t="s">
        <v>7</v>
      </c>
      <c r="D5" s="83" t="s">
        <v>9</v>
      </c>
      <c r="E5" s="83" t="s">
        <v>7</v>
      </c>
      <c r="F5" s="83" t="s">
        <v>9</v>
      </c>
      <c r="G5" s="83" t="s">
        <v>7</v>
      </c>
      <c r="H5" s="83" t="s">
        <v>9</v>
      </c>
      <c r="I5" s="83" t="s">
        <v>7</v>
      </c>
      <c r="J5" s="83" t="s">
        <v>9</v>
      </c>
      <c r="K5" s="83" t="s">
        <v>7</v>
      </c>
      <c r="L5" s="83" t="s">
        <v>9</v>
      </c>
      <c r="M5" s="85"/>
      <c r="N5" s="86"/>
      <c r="P5" s="88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ht="21">
      <c r="A6" s="91" t="s">
        <v>63</v>
      </c>
      <c r="B6" s="92"/>
      <c r="C6" s="93"/>
      <c r="D6" s="93"/>
      <c r="E6" s="93"/>
      <c r="F6" s="93"/>
      <c r="G6" s="93"/>
      <c r="H6" s="93"/>
      <c r="I6" s="93"/>
      <c r="J6" s="93"/>
      <c r="K6" s="93"/>
      <c r="L6" s="93"/>
      <c r="M6" s="85"/>
      <c r="N6" s="86"/>
      <c r="P6" s="88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ht="21">
      <c r="A7" s="94" t="s">
        <v>88</v>
      </c>
      <c r="B7" s="95"/>
      <c r="C7" s="96"/>
      <c r="D7" s="96"/>
      <c r="E7" s="96"/>
      <c r="F7" s="96"/>
      <c r="G7" s="96"/>
      <c r="H7" s="96"/>
      <c r="I7" s="96"/>
      <c r="J7" s="96"/>
      <c r="K7" s="96"/>
      <c r="L7" s="96"/>
      <c r="M7" s="97">
        <v>0</v>
      </c>
      <c r="N7" s="98"/>
      <c r="O7" s="99">
        <v>0</v>
      </c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  <c r="IR7" s="100"/>
      <c r="IS7" s="100"/>
      <c r="IT7" s="100"/>
      <c r="IU7" s="100"/>
      <c r="IV7" s="100"/>
    </row>
    <row r="8" spans="1:256" ht="21">
      <c r="A8" s="101" t="s">
        <v>106</v>
      </c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4">
        <v>1</v>
      </c>
      <c r="N8" s="105"/>
      <c r="O8" s="106">
        <v>1</v>
      </c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  <c r="IU8" s="107"/>
      <c r="IV8" s="107"/>
    </row>
    <row r="9" spans="1:256" ht="42">
      <c r="A9" s="108" t="s">
        <v>107</v>
      </c>
      <c r="B9" s="109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80">
        <v>2</v>
      </c>
      <c r="N9" s="81"/>
      <c r="O9" s="111">
        <v>2</v>
      </c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ht="49.5" customHeight="1">
      <c r="A10" s="112" t="s">
        <v>91</v>
      </c>
      <c r="B10" s="11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 t="e">
        <f>M11+M30+#REF!</f>
        <v>#REF!</v>
      </c>
      <c r="N10" s="114" t="e">
        <f>N11+N30+#REF!</f>
        <v>#REF!</v>
      </c>
      <c r="O10" s="114" t="e">
        <f>O11+O30+#REF!</f>
        <v>#REF!</v>
      </c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ht="42">
      <c r="A11" s="115" t="s">
        <v>108</v>
      </c>
      <c r="B11" s="11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80">
        <v>4</v>
      </c>
      <c r="N11" s="71"/>
      <c r="O11" s="111">
        <v>6</v>
      </c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ht="48.75" customHeight="1">
      <c r="A12" s="166" t="s">
        <v>109</v>
      </c>
      <c r="B12" s="163" t="s">
        <v>77</v>
      </c>
      <c r="C12" s="137" t="s">
        <v>110</v>
      </c>
      <c r="D12" s="137" t="s">
        <v>79</v>
      </c>
      <c r="E12" s="137" t="s">
        <v>79</v>
      </c>
      <c r="F12" s="137" t="s">
        <v>79</v>
      </c>
      <c r="G12" s="137" t="s">
        <v>79</v>
      </c>
      <c r="H12" s="137" t="s">
        <v>79</v>
      </c>
      <c r="I12" s="137" t="s">
        <v>79</v>
      </c>
      <c r="J12" s="137" t="s">
        <v>79</v>
      </c>
      <c r="K12" s="137" t="s">
        <v>110</v>
      </c>
      <c r="L12" s="137" t="s">
        <v>79</v>
      </c>
      <c r="M12" s="164"/>
      <c r="N12" s="165"/>
      <c r="O12" s="140">
        <v>7</v>
      </c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5"/>
      <c r="ET12" s="165"/>
      <c r="EU12" s="165"/>
      <c r="EV12" s="165"/>
      <c r="EW12" s="165"/>
      <c r="EX12" s="165"/>
      <c r="EY12" s="165"/>
      <c r="EZ12" s="165"/>
      <c r="FA12" s="165"/>
      <c r="FB12" s="165"/>
      <c r="FC12" s="165"/>
      <c r="FD12" s="165"/>
      <c r="FE12" s="165"/>
      <c r="FF12" s="165"/>
      <c r="FG12" s="165"/>
      <c r="FH12" s="165"/>
      <c r="FI12" s="165"/>
      <c r="FJ12" s="165"/>
      <c r="FK12" s="165"/>
      <c r="FL12" s="165"/>
      <c r="FM12" s="165"/>
      <c r="FN12" s="165"/>
      <c r="FO12" s="165"/>
      <c r="FP12" s="165"/>
      <c r="FQ12" s="165"/>
      <c r="FR12" s="165"/>
      <c r="FS12" s="165"/>
      <c r="FT12" s="165"/>
      <c r="FU12" s="165"/>
      <c r="FV12" s="165"/>
      <c r="FW12" s="165"/>
      <c r="FX12" s="165"/>
      <c r="FY12" s="165"/>
      <c r="FZ12" s="165"/>
      <c r="GA12" s="165"/>
      <c r="GB12" s="165"/>
      <c r="GC12" s="165"/>
      <c r="GD12" s="165"/>
      <c r="GE12" s="165"/>
      <c r="GF12" s="165"/>
      <c r="GG12" s="165"/>
      <c r="GH12" s="165"/>
      <c r="GI12" s="165"/>
      <c r="GJ12" s="165"/>
      <c r="GK12" s="165"/>
      <c r="GL12" s="165"/>
      <c r="GM12" s="165"/>
      <c r="GN12" s="165"/>
      <c r="GO12" s="165"/>
      <c r="GP12" s="165"/>
      <c r="GQ12" s="165"/>
      <c r="GR12" s="165"/>
      <c r="GS12" s="165"/>
      <c r="GT12" s="165"/>
      <c r="GU12" s="165"/>
      <c r="GV12" s="165"/>
      <c r="GW12" s="165"/>
      <c r="GX12" s="165"/>
      <c r="GY12" s="165"/>
      <c r="GZ12" s="165"/>
      <c r="HA12" s="165"/>
      <c r="HB12" s="165"/>
      <c r="HC12" s="165"/>
      <c r="HD12" s="165"/>
      <c r="HE12" s="165"/>
      <c r="HF12" s="165"/>
      <c r="HG12" s="165"/>
      <c r="HH12" s="165"/>
      <c r="HI12" s="165"/>
      <c r="HJ12" s="165"/>
      <c r="HK12" s="165"/>
      <c r="HL12" s="165"/>
      <c r="HM12" s="165"/>
      <c r="HN12" s="165"/>
      <c r="HO12" s="165"/>
      <c r="HP12" s="165"/>
      <c r="HQ12" s="165"/>
      <c r="HR12" s="165"/>
      <c r="HS12" s="165"/>
      <c r="HT12" s="165"/>
      <c r="HU12" s="165"/>
      <c r="HV12" s="165"/>
      <c r="HW12" s="165"/>
      <c r="HX12" s="165"/>
      <c r="HY12" s="165"/>
      <c r="HZ12" s="165"/>
      <c r="IA12" s="165"/>
      <c r="IB12" s="165"/>
      <c r="IC12" s="165"/>
      <c r="ID12" s="165"/>
      <c r="IE12" s="165"/>
      <c r="IF12" s="165"/>
      <c r="IG12" s="165"/>
      <c r="IH12" s="165"/>
      <c r="II12" s="165"/>
      <c r="IJ12" s="165"/>
      <c r="IK12" s="165"/>
      <c r="IL12" s="165"/>
      <c r="IM12" s="165"/>
      <c r="IN12" s="165"/>
      <c r="IO12" s="165"/>
      <c r="IP12" s="165"/>
      <c r="IQ12" s="165"/>
      <c r="IR12" s="165"/>
      <c r="IS12" s="165"/>
      <c r="IT12" s="165"/>
      <c r="IU12" s="165"/>
      <c r="IV12" s="165"/>
    </row>
    <row r="13" spans="1:256" ht="42">
      <c r="A13" s="166" t="s">
        <v>195</v>
      </c>
      <c r="B13" s="163" t="s">
        <v>77</v>
      </c>
      <c r="C13" s="137" t="s">
        <v>111</v>
      </c>
      <c r="D13" s="137" t="s">
        <v>79</v>
      </c>
      <c r="E13" s="137" t="s">
        <v>79</v>
      </c>
      <c r="F13" s="137" t="s">
        <v>79</v>
      </c>
      <c r="G13" s="137" t="s">
        <v>79</v>
      </c>
      <c r="H13" s="137" t="s">
        <v>79</v>
      </c>
      <c r="I13" s="137" t="s">
        <v>79</v>
      </c>
      <c r="J13" s="137" t="s">
        <v>79</v>
      </c>
      <c r="K13" s="137" t="s">
        <v>111</v>
      </c>
      <c r="L13" s="137" t="s">
        <v>79</v>
      </c>
      <c r="M13" s="164"/>
      <c r="N13" s="165"/>
      <c r="O13" s="140">
        <v>7</v>
      </c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5"/>
      <c r="FF13" s="165"/>
      <c r="FG13" s="165"/>
      <c r="FH13" s="165"/>
      <c r="FI13" s="165"/>
      <c r="FJ13" s="165"/>
      <c r="FK13" s="165"/>
      <c r="FL13" s="165"/>
      <c r="FM13" s="165"/>
      <c r="FN13" s="165"/>
      <c r="FO13" s="165"/>
      <c r="FP13" s="165"/>
      <c r="FQ13" s="165"/>
      <c r="FR13" s="165"/>
      <c r="FS13" s="165"/>
      <c r="FT13" s="165"/>
      <c r="FU13" s="165"/>
      <c r="FV13" s="165"/>
      <c r="FW13" s="165"/>
      <c r="FX13" s="165"/>
      <c r="FY13" s="165"/>
      <c r="FZ13" s="165"/>
      <c r="GA13" s="165"/>
      <c r="GB13" s="165"/>
      <c r="GC13" s="165"/>
      <c r="GD13" s="165"/>
      <c r="GE13" s="165"/>
      <c r="GF13" s="165"/>
      <c r="GG13" s="165"/>
      <c r="GH13" s="165"/>
      <c r="GI13" s="165"/>
      <c r="GJ13" s="165"/>
      <c r="GK13" s="165"/>
      <c r="GL13" s="165"/>
      <c r="GM13" s="165"/>
      <c r="GN13" s="165"/>
      <c r="GO13" s="165"/>
      <c r="GP13" s="165"/>
      <c r="GQ13" s="165"/>
      <c r="GR13" s="165"/>
      <c r="GS13" s="165"/>
      <c r="GT13" s="165"/>
      <c r="GU13" s="165"/>
      <c r="GV13" s="165"/>
      <c r="GW13" s="165"/>
      <c r="GX13" s="165"/>
      <c r="GY13" s="165"/>
      <c r="GZ13" s="165"/>
      <c r="HA13" s="165"/>
      <c r="HB13" s="165"/>
      <c r="HC13" s="165"/>
      <c r="HD13" s="165"/>
      <c r="HE13" s="165"/>
      <c r="HF13" s="165"/>
      <c r="HG13" s="165"/>
      <c r="HH13" s="165"/>
      <c r="HI13" s="165"/>
      <c r="HJ13" s="165"/>
      <c r="HK13" s="165"/>
      <c r="HL13" s="165"/>
      <c r="HM13" s="165"/>
      <c r="HN13" s="165"/>
      <c r="HO13" s="165"/>
      <c r="HP13" s="165"/>
      <c r="HQ13" s="165"/>
      <c r="HR13" s="165"/>
      <c r="HS13" s="165"/>
      <c r="HT13" s="165"/>
      <c r="HU13" s="165"/>
      <c r="HV13" s="165"/>
      <c r="HW13" s="165"/>
      <c r="HX13" s="165"/>
      <c r="HY13" s="165"/>
      <c r="HZ13" s="165"/>
      <c r="IA13" s="165"/>
      <c r="IB13" s="165"/>
      <c r="IC13" s="165"/>
      <c r="ID13" s="165"/>
      <c r="IE13" s="165"/>
      <c r="IF13" s="165"/>
      <c r="IG13" s="165"/>
      <c r="IH13" s="165"/>
      <c r="II13" s="165"/>
      <c r="IJ13" s="165"/>
      <c r="IK13" s="165"/>
      <c r="IL13" s="165"/>
      <c r="IM13" s="165"/>
      <c r="IN13" s="165"/>
      <c r="IO13" s="165"/>
      <c r="IP13" s="165"/>
      <c r="IQ13" s="165"/>
      <c r="IR13" s="165"/>
      <c r="IS13" s="165"/>
      <c r="IT13" s="165"/>
      <c r="IU13" s="165"/>
      <c r="IV13" s="165"/>
    </row>
    <row r="14" spans="1:256" ht="49.5" customHeight="1">
      <c r="A14" s="166" t="s">
        <v>196</v>
      </c>
      <c r="B14" s="163" t="s">
        <v>77</v>
      </c>
      <c r="C14" s="137" t="s">
        <v>112</v>
      </c>
      <c r="D14" s="137" t="s">
        <v>79</v>
      </c>
      <c r="E14" s="137" t="s">
        <v>79</v>
      </c>
      <c r="F14" s="137" t="s">
        <v>79</v>
      </c>
      <c r="G14" s="137" t="s">
        <v>79</v>
      </c>
      <c r="H14" s="137" t="s">
        <v>79</v>
      </c>
      <c r="I14" s="137" t="s">
        <v>79</v>
      </c>
      <c r="J14" s="137" t="s">
        <v>79</v>
      </c>
      <c r="K14" s="137" t="s">
        <v>112</v>
      </c>
      <c r="L14" s="137" t="s">
        <v>79</v>
      </c>
      <c r="M14" s="164"/>
      <c r="N14" s="165"/>
      <c r="O14" s="140">
        <v>7</v>
      </c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  <c r="EV14" s="165"/>
      <c r="EW14" s="165"/>
      <c r="EX14" s="165"/>
      <c r="EY14" s="165"/>
      <c r="EZ14" s="165"/>
      <c r="FA14" s="165"/>
      <c r="FB14" s="165"/>
      <c r="FC14" s="165"/>
      <c r="FD14" s="165"/>
      <c r="FE14" s="165"/>
      <c r="FF14" s="165"/>
      <c r="FG14" s="165"/>
      <c r="FH14" s="165"/>
      <c r="FI14" s="165"/>
      <c r="FJ14" s="165"/>
      <c r="FK14" s="165"/>
      <c r="FL14" s="165"/>
      <c r="FM14" s="165"/>
      <c r="FN14" s="165"/>
      <c r="FO14" s="165"/>
      <c r="FP14" s="165"/>
      <c r="FQ14" s="165"/>
      <c r="FR14" s="165"/>
      <c r="FS14" s="165"/>
      <c r="FT14" s="165"/>
      <c r="FU14" s="165"/>
      <c r="FV14" s="165"/>
      <c r="FW14" s="165"/>
      <c r="FX14" s="165"/>
      <c r="FY14" s="165"/>
      <c r="FZ14" s="165"/>
      <c r="GA14" s="165"/>
      <c r="GB14" s="165"/>
      <c r="GC14" s="165"/>
      <c r="GD14" s="165"/>
      <c r="GE14" s="165"/>
      <c r="GF14" s="165"/>
      <c r="GG14" s="165"/>
      <c r="GH14" s="165"/>
      <c r="GI14" s="165"/>
      <c r="GJ14" s="165"/>
      <c r="GK14" s="165"/>
      <c r="GL14" s="165"/>
      <c r="GM14" s="165"/>
      <c r="GN14" s="165"/>
      <c r="GO14" s="165"/>
      <c r="GP14" s="165"/>
      <c r="GQ14" s="165"/>
      <c r="GR14" s="165"/>
      <c r="GS14" s="165"/>
      <c r="GT14" s="165"/>
      <c r="GU14" s="165"/>
      <c r="GV14" s="165"/>
      <c r="GW14" s="165"/>
      <c r="GX14" s="165"/>
      <c r="GY14" s="165"/>
      <c r="GZ14" s="165"/>
      <c r="HA14" s="165"/>
      <c r="HB14" s="165"/>
      <c r="HC14" s="165"/>
      <c r="HD14" s="165"/>
      <c r="HE14" s="165"/>
      <c r="HF14" s="165"/>
      <c r="HG14" s="165"/>
      <c r="HH14" s="165"/>
      <c r="HI14" s="165"/>
      <c r="HJ14" s="165"/>
      <c r="HK14" s="165"/>
      <c r="HL14" s="165"/>
      <c r="HM14" s="165"/>
      <c r="HN14" s="165"/>
      <c r="HO14" s="165"/>
      <c r="HP14" s="165"/>
      <c r="HQ14" s="165"/>
      <c r="HR14" s="165"/>
      <c r="HS14" s="165"/>
      <c r="HT14" s="165"/>
      <c r="HU14" s="165"/>
      <c r="HV14" s="165"/>
      <c r="HW14" s="165"/>
      <c r="HX14" s="165"/>
      <c r="HY14" s="165"/>
      <c r="HZ14" s="165"/>
      <c r="IA14" s="165"/>
      <c r="IB14" s="165"/>
      <c r="IC14" s="165"/>
      <c r="ID14" s="165"/>
      <c r="IE14" s="165"/>
      <c r="IF14" s="165"/>
      <c r="IG14" s="165"/>
      <c r="IH14" s="165"/>
      <c r="II14" s="165"/>
      <c r="IJ14" s="165"/>
      <c r="IK14" s="165"/>
      <c r="IL14" s="165"/>
      <c r="IM14" s="165"/>
      <c r="IN14" s="165"/>
      <c r="IO14" s="165"/>
      <c r="IP14" s="165"/>
      <c r="IQ14" s="165"/>
      <c r="IR14" s="165"/>
      <c r="IS14" s="165"/>
      <c r="IT14" s="165"/>
      <c r="IU14" s="165"/>
      <c r="IV14" s="165"/>
    </row>
    <row r="15" spans="1:256" ht="42">
      <c r="A15" s="166" t="s">
        <v>197</v>
      </c>
      <c r="B15" s="163" t="s">
        <v>77</v>
      </c>
      <c r="C15" s="137" t="s">
        <v>113</v>
      </c>
      <c r="D15" s="137" t="s">
        <v>79</v>
      </c>
      <c r="E15" s="137" t="s">
        <v>79</v>
      </c>
      <c r="F15" s="137" t="s">
        <v>79</v>
      </c>
      <c r="G15" s="137" t="s">
        <v>79</v>
      </c>
      <c r="H15" s="137" t="s">
        <v>79</v>
      </c>
      <c r="I15" s="137" t="s">
        <v>79</v>
      </c>
      <c r="J15" s="137" t="s">
        <v>79</v>
      </c>
      <c r="K15" s="137" t="s">
        <v>113</v>
      </c>
      <c r="L15" s="137" t="s">
        <v>79</v>
      </c>
      <c r="M15" s="164"/>
      <c r="N15" s="165"/>
      <c r="O15" s="140">
        <v>7</v>
      </c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  <c r="EY15" s="165"/>
      <c r="EZ15" s="165"/>
      <c r="FA15" s="165"/>
      <c r="FB15" s="165"/>
      <c r="FC15" s="165"/>
      <c r="FD15" s="165"/>
      <c r="FE15" s="165"/>
      <c r="FF15" s="165"/>
      <c r="FG15" s="165"/>
      <c r="FH15" s="165"/>
      <c r="FI15" s="165"/>
      <c r="FJ15" s="165"/>
      <c r="FK15" s="165"/>
      <c r="FL15" s="165"/>
      <c r="FM15" s="165"/>
      <c r="FN15" s="165"/>
      <c r="FO15" s="165"/>
      <c r="FP15" s="165"/>
      <c r="FQ15" s="165"/>
      <c r="FR15" s="165"/>
      <c r="FS15" s="165"/>
      <c r="FT15" s="165"/>
      <c r="FU15" s="165"/>
      <c r="FV15" s="165"/>
      <c r="FW15" s="165"/>
      <c r="FX15" s="165"/>
      <c r="FY15" s="165"/>
      <c r="FZ15" s="165"/>
      <c r="GA15" s="165"/>
      <c r="GB15" s="165"/>
      <c r="GC15" s="165"/>
      <c r="GD15" s="165"/>
      <c r="GE15" s="165"/>
      <c r="GF15" s="165"/>
      <c r="GG15" s="165"/>
      <c r="GH15" s="165"/>
      <c r="GI15" s="165"/>
      <c r="GJ15" s="165"/>
      <c r="GK15" s="165"/>
      <c r="GL15" s="165"/>
      <c r="GM15" s="165"/>
      <c r="GN15" s="165"/>
      <c r="GO15" s="165"/>
      <c r="GP15" s="165"/>
      <c r="GQ15" s="165"/>
      <c r="GR15" s="165"/>
      <c r="GS15" s="165"/>
      <c r="GT15" s="165"/>
      <c r="GU15" s="165"/>
      <c r="GV15" s="165"/>
      <c r="GW15" s="165"/>
      <c r="GX15" s="165"/>
      <c r="GY15" s="165"/>
      <c r="GZ15" s="165"/>
      <c r="HA15" s="165"/>
      <c r="HB15" s="165"/>
      <c r="HC15" s="165"/>
      <c r="HD15" s="165"/>
      <c r="HE15" s="165"/>
      <c r="HF15" s="165"/>
      <c r="HG15" s="165"/>
      <c r="HH15" s="165"/>
      <c r="HI15" s="165"/>
      <c r="HJ15" s="165"/>
      <c r="HK15" s="165"/>
      <c r="HL15" s="165"/>
      <c r="HM15" s="165"/>
      <c r="HN15" s="165"/>
      <c r="HO15" s="165"/>
      <c r="HP15" s="165"/>
      <c r="HQ15" s="165"/>
      <c r="HR15" s="165"/>
      <c r="HS15" s="165"/>
      <c r="HT15" s="165"/>
      <c r="HU15" s="165"/>
      <c r="HV15" s="165"/>
      <c r="HW15" s="165"/>
      <c r="HX15" s="165"/>
      <c r="HY15" s="165"/>
      <c r="HZ15" s="165"/>
      <c r="IA15" s="165"/>
      <c r="IB15" s="165"/>
      <c r="IC15" s="165"/>
      <c r="ID15" s="165"/>
      <c r="IE15" s="165"/>
      <c r="IF15" s="165"/>
      <c r="IG15" s="165"/>
      <c r="IH15" s="165"/>
      <c r="II15" s="165"/>
      <c r="IJ15" s="165"/>
      <c r="IK15" s="165"/>
      <c r="IL15" s="165"/>
      <c r="IM15" s="165"/>
      <c r="IN15" s="165"/>
      <c r="IO15" s="165"/>
      <c r="IP15" s="165"/>
      <c r="IQ15" s="165"/>
      <c r="IR15" s="165"/>
      <c r="IS15" s="165"/>
      <c r="IT15" s="165"/>
      <c r="IU15" s="165"/>
      <c r="IV15" s="165"/>
    </row>
    <row r="16" spans="1:256" ht="42">
      <c r="A16" s="166" t="s">
        <v>198</v>
      </c>
      <c r="B16" s="163" t="s">
        <v>77</v>
      </c>
      <c r="C16" s="137" t="s">
        <v>113</v>
      </c>
      <c r="D16" s="137" t="s">
        <v>79</v>
      </c>
      <c r="E16" s="137" t="s">
        <v>79</v>
      </c>
      <c r="F16" s="137" t="s">
        <v>79</v>
      </c>
      <c r="G16" s="137" t="s">
        <v>79</v>
      </c>
      <c r="H16" s="137" t="s">
        <v>79</v>
      </c>
      <c r="I16" s="137" t="s">
        <v>79</v>
      </c>
      <c r="J16" s="137" t="s">
        <v>79</v>
      </c>
      <c r="K16" s="137" t="s">
        <v>113</v>
      </c>
      <c r="L16" s="137" t="s">
        <v>79</v>
      </c>
      <c r="M16" s="164"/>
      <c r="N16" s="165"/>
      <c r="O16" s="140">
        <v>7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65"/>
      <c r="EO16" s="165"/>
      <c r="EP16" s="165"/>
      <c r="EQ16" s="165"/>
      <c r="ER16" s="165"/>
      <c r="ES16" s="165"/>
      <c r="ET16" s="165"/>
      <c r="EU16" s="165"/>
      <c r="EV16" s="165"/>
      <c r="EW16" s="165"/>
      <c r="EX16" s="165"/>
      <c r="EY16" s="165"/>
      <c r="EZ16" s="165"/>
      <c r="FA16" s="165"/>
      <c r="FB16" s="165"/>
      <c r="FC16" s="165"/>
      <c r="FD16" s="165"/>
      <c r="FE16" s="165"/>
      <c r="FF16" s="165"/>
      <c r="FG16" s="165"/>
      <c r="FH16" s="165"/>
      <c r="FI16" s="165"/>
      <c r="FJ16" s="165"/>
      <c r="FK16" s="165"/>
      <c r="FL16" s="165"/>
      <c r="FM16" s="165"/>
      <c r="FN16" s="165"/>
      <c r="FO16" s="165"/>
      <c r="FP16" s="165"/>
      <c r="FQ16" s="165"/>
      <c r="FR16" s="165"/>
      <c r="FS16" s="165"/>
      <c r="FT16" s="165"/>
      <c r="FU16" s="165"/>
      <c r="FV16" s="165"/>
      <c r="FW16" s="165"/>
      <c r="FX16" s="165"/>
      <c r="FY16" s="165"/>
      <c r="FZ16" s="165"/>
      <c r="GA16" s="165"/>
      <c r="GB16" s="165"/>
      <c r="GC16" s="165"/>
      <c r="GD16" s="165"/>
      <c r="GE16" s="165"/>
      <c r="GF16" s="165"/>
      <c r="GG16" s="165"/>
      <c r="GH16" s="165"/>
      <c r="GI16" s="165"/>
      <c r="GJ16" s="165"/>
      <c r="GK16" s="165"/>
      <c r="GL16" s="165"/>
      <c r="GM16" s="165"/>
      <c r="GN16" s="165"/>
      <c r="GO16" s="165"/>
      <c r="GP16" s="165"/>
      <c r="GQ16" s="165"/>
      <c r="GR16" s="165"/>
      <c r="GS16" s="165"/>
      <c r="GT16" s="165"/>
      <c r="GU16" s="165"/>
      <c r="GV16" s="165"/>
      <c r="GW16" s="165"/>
      <c r="GX16" s="165"/>
      <c r="GY16" s="165"/>
      <c r="GZ16" s="165"/>
      <c r="HA16" s="165"/>
      <c r="HB16" s="165"/>
      <c r="HC16" s="165"/>
      <c r="HD16" s="165"/>
      <c r="HE16" s="165"/>
      <c r="HF16" s="165"/>
      <c r="HG16" s="165"/>
      <c r="HH16" s="165"/>
      <c r="HI16" s="165"/>
      <c r="HJ16" s="165"/>
      <c r="HK16" s="165"/>
      <c r="HL16" s="165"/>
      <c r="HM16" s="165"/>
      <c r="HN16" s="165"/>
      <c r="HO16" s="165"/>
      <c r="HP16" s="165"/>
      <c r="HQ16" s="165"/>
      <c r="HR16" s="165"/>
      <c r="HS16" s="165"/>
      <c r="HT16" s="165"/>
      <c r="HU16" s="165"/>
      <c r="HV16" s="165"/>
      <c r="HW16" s="165"/>
      <c r="HX16" s="165"/>
      <c r="HY16" s="165"/>
      <c r="HZ16" s="165"/>
      <c r="IA16" s="165"/>
      <c r="IB16" s="165"/>
      <c r="IC16" s="165"/>
      <c r="ID16" s="165"/>
      <c r="IE16" s="165"/>
      <c r="IF16" s="165"/>
      <c r="IG16" s="165"/>
      <c r="IH16" s="165"/>
      <c r="II16" s="165"/>
      <c r="IJ16" s="165"/>
      <c r="IK16" s="165"/>
      <c r="IL16" s="165"/>
      <c r="IM16" s="165"/>
      <c r="IN16" s="165"/>
      <c r="IO16" s="165"/>
      <c r="IP16" s="165"/>
      <c r="IQ16" s="165"/>
      <c r="IR16" s="165"/>
      <c r="IS16" s="165"/>
      <c r="IT16" s="165"/>
      <c r="IU16" s="165"/>
      <c r="IV16" s="165"/>
    </row>
    <row r="17" spans="1:256" ht="21">
      <c r="A17" s="116" t="s">
        <v>114</v>
      </c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9" t="s">
        <v>70</v>
      </c>
      <c r="N17" s="120"/>
      <c r="O17" s="121">
        <v>8</v>
      </c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</row>
    <row r="18" spans="1:256" ht="21">
      <c r="A18" s="122" t="s">
        <v>71</v>
      </c>
      <c r="B18" s="11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80"/>
      <c r="N18" s="71"/>
      <c r="O18" s="111">
        <v>9</v>
      </c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ht="21">
      <c r="A19" s="124" t="s">
        <v>96</v>
      </c>
      <c r="B19" s="11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80"/>
      <c r="N19" s="71"/>
      <c r="O19" s="111">
        <v>10</v>
      </c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  <c r="IV19" s="71"/>
    </row>
    <row r="20" spans="1:256" ht="21">
      <c r="A20" s="160" t="s">
        <v>97</v>
      </c>
      <c r="B20" s="126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80"/>
      <c r="N20" s="71"/>
      <c r="O20" s="111">
        <v>11</v>
      </c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  <c r="IV20" s="71"/>
    </row>
    <row r="21" spans="1:256" ht="21">
      <c r="A21" s="161" t="s">
        <v>115</v>
      </c>
      <c r="B21" s="157" t="s">
        <v>94</v>
      </c>
      <c r="C21" s="144" t="s">
        <v>355</v>
      </c>
      <c r="D21" s="144"/>
      <c r="E21" s="144"/>
      <c r="F21" s="144"/>
      <c r="G21" s="144" t="s">
        <v>355</v>
      </c>
      <c r="H21" s="144"/>
      <c r="I21" s="144"/>
      <c r="J21" s="144"/>
      <c r="K21" s="144"/>
      <c r="L21" s="144"/>
      <c r="M21" s="158"/>
      <c r="N21" s="159"/>
      <c r="O21" s="147">
        <v>12</v>
      </c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  <c r="FG21" s="159"/>
      <c r="FH21" s="159"/>
      <c r="FI21" s="159"/>
      <c r="FJ21" s="159"/>
      <c r="FK21" s="159"/>
      <c r="FL21" s="159"/>
      <c r="FM21" s="159"/>
      <c r="FN21" s="159"/>
      <c r="FO21" s="159"/>
      <c r="FP21" s="159"/>
      <c r="FQ21" s="159"/>
      <c r="FR21" s="159"/>
      <c r="FS21" s="159"/>
      <c r="FT21" s="159"/>
      <c r="FU21" s="159"/>
      <c r="FV21" s="159"/>
      <c r="FW21" s="159"/>
      <c r="FX21" s="159"/>
      <c r="FY21" s="159"/>
      <c r="FZ21" s="159"/>
      <c r="GA21" s="159"/>
      <c r="GB21" s="159"/>
      <c r="GC21" s="159"/>
      <c r="GD21" s="159"/>
      <c r="GE21" s="159"/>
      <c r="GF21" s="159"/>
      <c r="GG21" s="159"/>
      <c r="GH21" s="159"/>
      <c r="GI21" s="159"/>
      <c r="GJ21" s="159"/>
      <c r="GK21" s="159"/>
      <c r="GL21" s="159"/>
      <c r="GM21" s="159"/>
      <c r="GN21" s="159"/>
      <c r="GO21" s="159"/>
      <c r="GP21" s="159"/>
      <c r="GQ21" s="159"/>
      <c r="GR21" s="159"/>
      <c r="GS21" s="159"/>
      <c r="GT21" s="159"/>
      <c r="GU21" s="159"/>
      <c r="GV21" s="159"/>
      <c r="GW21" s="159"/>
      <c r="GX21" s="159"/>
      <c r="GY21" s="159"/>
      <c r="GZ21" s="159"/>
      <c r="HA21" s="159"/>
      <c r="HB21" s="159"/>
      <c r="HC21" s="159"/>
      <c r="HD21" s="159"/>
      <c r="HE21" s="159"/>
      <c r="HF21" s="159"/>
      <c r="HG21" s="159"/>
      <c r="HH21" s="159"/>
      <c r="HI21" s="159"/>
      <c r="HJ21" s="159"/>
      <c r="HK21" s="159"/>
      <c r="HL21" s="159"/>
      <c r="HM21" s="159"/>
      <c r="HN21" s="159"/>
      <c r="HO21" s="159"/>
      <c r="HP21" s="159"/>
      <c r="HQ21" s="159"/>
      <c r="HR21" s="159"/>
      <c r="HS21" s="159"/>
      <c r="HT21" s="159"/>
      <c r="HU21" s="159"/>
      <c r="HV21" s="159"/>
      <c r="HW21" s="159"/>
      <c r="HX21" s="159"/>
      <c r="HY21" s="159"/>
      <c r="HZ21" s="159"/>
      <c r="IA21" s="159"/>
      <c r="IB21" s="159"/>
      <c r="IC21" s="159"/>
      <c r="ID21" s="159"/>
      <c r="IE21" s="159"/>
      <c r="IF21" s="159"/>
      <c r="IG21" s="159"/>
      <c r="IH21" s="159"/>
      <c r="II21" s="159"/>
      <c r="IJ21" s="159"/>
      <c r="IK21" s="159"/>
      <c r="IL21" s="159"/>
      <c r="IM21" s="159"/>
      <c r="IN21" s="159"/>
      <c r="IO21" s="159"/>
      <c r="IP21" s="159"/>
      <c r="IQ21" s="159"/>
      <c r="IR21" s="159"/>
      <c r="IS21" s="159"/>
      <c r="IT21" s="159"/>
      <c r="IU21" s="159"/>
      <c r="IV21" s="159"/>
    </row>
    <row r="22" spans="1:256" ht="21">
      <c r="A22" s="161" t="s">
        <v>116</v>
      </c>
      <c r="B22" s="157" t="s">
        <v>94</v>
      </c>
      <c r="C22" s="144" t="s">
        <v>356</v>
      </c>
      <c r="D22" s="144"/>
      <c r="E22" s="144"/>
      <c r="F22" s="144"/>
      <c r="G22" s="144"/>
      <c r="H22" s="144"/>
      <c r="I22" s="144" t="s">
        <v>356</v>
      </c>
      <c r="J22" s="144"/>
      <c r="K22" s="144"/>
      <c r="L22" s="144"/>
      <c r="M22" s="158"/>
      <c r="N22" s="159"/>
      <c r="O22" s="147">
        <v>12</v>
      </c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159"/>
      <c r="IH22" s="159"/>
      <c r="II22" s="159"/>
      <c r="IJ22" s="159"/>
      <c r="IK22" s="159"/>
      <c r="IL22" s="159"/>
      <c r="IM22" s="159"/>
      <c r="IN22" s="159"/>
      <c r="IO22" s="159"/>
      <c r="IP22" s="159"/>
      <c r="IQ22" s="159"/>
      <c r="IR22" s="159"/>
      <c r="IS22" s="159"/>
      <c r="IT22" s="159"/>
      <c r="IU22" s="159"/>
      <c r="IV22" s="159"/>
    </row>
    <row r="23" spans="1:256" ht="21">
      <c r="A23" s="161" t="s">
        <v>117</v>
      </c>
      <c r="B23" s="157" t="s">
        <v>94</v>
      </c>
      <c r="C23" s="144" t="s">
        <v>357</v>
      </c>
      <c r="D23" s="144"/>
      <c r="E23" s="144"/>
      <c r="F23" s="144"/>
      <c r="G23" s="144"/>
      <c r="H23" s="144"/>
      <c r="I23" s="144"/>
      <c r="J23" s="144"/>
      <c r="K23" s="144" t="s">
        <v>357</v>
      </c>
      <c r="L23" s="144"/>
      <c r="M23" s="158"/>
      <c r="N23" s="159"/>
      <c r="O23" s="147">
        <v>12</v>
      </c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59"/>
      <c r="FL23" s="159"/>
      <c r="FM23" s="159"/>
      <c r="FN23" s="159"/>
      <c r="FO23" s="159"/>
      <c r="FP23" s="159"/>
      <c r="FQ23" s="159"/>
      <c r="FR23" s="159"/>
      <c r="FS23" s="159"/>
      <c r="FT23" s="159"/>
      <c r="FU23" s="159"/>
      <c r="FV23" s="159"/>
      <c r="FW23" s="159"/>
      <c r="FX23" s="159"/>
      <c r="FY23" s="159"/>
      <c r="FZ23" s="159"/>
      <c r="GA23" s="159"/>
      <c r="GB23" s="159"/>
      <c r="GC23" s="159"/>
      <c r="GD23" s="159"/>
      <c r="GE23" s="159"/>
      <c r="GF23" s="159"/>
      <c r="GG23" s="159"/>
      <c r="GH23" s="159"/>
      <c r="GI23" s="159"/>
      <c r="GJ23" s="159"/>
      <c r="GK23" s="159"/>
      <c r="GL23" s="159"/>
      <c r="GM23" s="159"/>
      <c r="GN23" s="159"/>
      <c r="GO23" s="159"/>
      <c r="GP23" s="159"/>
      <c r="GQ23" s="159"/>
      <c r="GR23" s="159"/>
      <c r="GS23" s="159"/>
      <c r="GT23" s="159"/>
      <c r="GU23" s="159"/>
      <c r="GV23" s="159"/>
      <c r="GW23" s="159"/>
      <c r="GX23" s="159"/>
      <c r="GY23" s="159"/>
      <c r="GZ23" s="159"/>
      <c r="HA23" s="159"/>
      <c r="HB23" s="159"/>
      <c r="HC23" s="159"/>
      <c r="HD23" s="159"/>
      <c r="HE23" s="159"/>
      <c r="HF23" s="159"/>
      <c r="HG23" s="159"/>
      <c r="HH23" s="159"/>
      <c r="HI23" s="159"/>
      <c r="HJ23" s="159"/>
      <c r="HK23" s="159"/>
      <c r="HL23" s="159"/>
      <c r="HM23" s="159"/>
      <c r="HN23" s="159"/>
      <c r="HO23" s="159"/>
      <c r="HP23" s="159"/>
      <c r="HQ23" s="159"/>
      <c r="HR23" s="159"/>
      <c r="HS23" s="159"/>
      <c r="HT23" s="159"/>
      <c r="HU23" s="159"/>
      <c r="HV23" s="159"/>
      <c r="HW23" s="159"/>
      <c r="HX23" s="159"/>
      <c r="HY23" s="159"/>
      <c r="HZ23" s="159"/>
      <c r="IA23" s="159"/>
      <c r="IB23" s="159"/>
      <c r="IC23" s="159"/>
      <c r="ID23" s="159"/>
      <c r="IE23" s="159"/>
      <c r="IF23" s="159"/>
      <c r="IG23" s="159"/>
      <c r="IH23" s="159"/>
      <c r="II23" s="159"/>
      <c r="IJ23" s="159"/>
      <c r="IK23" s="159"/>
      <c r="IL23" s="159"/>
      <c r="IM23" s="159"/>
      <c r="IN23" s="159"/>
      <c r="IO23" s="159"/>
      <c r="IP23" s="159"/>
      <c r="IQ23" s="159"/>
      <c r="IR23" s="159"/>
      <c r="IS23" s="159"/>
      <c r="IT23" s="159"/>
      <c r="IU23" s="159"/>
      <c r="IV23" s="159"/>
    </row>
    <row r="24" spans="1:256" ht="21">
      <c r="A24" s="160" t="s">
        <v>99</v>
      </c>
      <c r="B24" s="126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80"/>
      <c r="N24" s="71"/>
      <c r="O24" s="111">
        <v>11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ht="21">
      <c r="A25" s="162" t="s">
        <v>118</v>
      </c>
      <c r="B25" s="163" t="s">
        <v>77</v>
      </c>
      <c r="C25" s="137" t="s">
        <v>119</v>
      </c>
      <c r="D25" s="137" t="s">
        <v>79</v>
      </c>
      <c r="E25" s="137" t="s">
        <v>79</v>
      </c>
      <c r="F25" s="137" t="s">
        <v>79</v>
      </c>
      <c r="G25" s="137" t="s">
        <v>79</v>
      </c>
      <c r="H25" s="137" t="s">
        <v>79</v>
      </c>
      <c r="I25" s="137" t="s">
        <v>79</v>
      </c>
      <c r="J25" s="137" t="s">
        <v>79</v>
      </c>
      <c r="K25" s="137" t="s">
        <v>119</v>
      </c>
      <c r="L25" s="137" t="s">
        <v>79</v>
      </c>
      <c r="M25" s="164"/>
      <c r="N25" s="165"/>
      <c r="O25" s="140">
        <v>12</v>
      </c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5"/>
      <c r="DS25" s="165"/>
      <c r="DT25" s="165"/>
      <c r="DU25" s="165"/>
      <c r="DV25" s="165"/>
      <c r="DW25" s="165"/>
      <c r="DX25" s="165"/>
      <c r="DY25" s="165"/>
      <c r="DZ25" s="165"/>
      <c r="EA25" s="165"/>
      <c r="EB25" s="165"/>
      <c r="EC25" s="165"/>
      <c r="ED25" s="165"/>
      <c r="EE25" s="165"/>
      <c r="EF25" s="165"/>
      <c r="EG25" s="165"/>
      <c r="EH25" s="165"/>
      <c r="EI25" s="165"/>
      <c r="EJ25" s="165"/>
      <c r="EK25" s="165"/>
      <c r="EL25" s="165"/>
      <c r="EM25" s="165"/>
      <c r="EN25" s="165"/>
      <c r="EO25" s="165"/>
      <c r="EP25" s="165"/>
      <c r="EQ25" s="165"/>
      <c r="ER25" s="165"/>
      <c r="ES25" s="165"/>
      <c r="ET25" s="165"/>
      <c r="EU25" s="165"/>
      <c r="EV25" s="165"/>
      <c r="EW25" s="165"/>
      <c r="EX25" s="165"/>
      <c r="EY25" s="165"/>
      <c r="EZ25" s="165"/>
      <c r="FA25" s="165"/>
      <c r="FB25" s="165"/>
      <c r="FC25" s="165"/>
      <c r="FD25" s="165"/>
      <c r="FE25" s="165"/>
      <c r="FF25" s="165"/>
      <c r="FG25" s="165"/>
      <c r="FH25" s="165"/>
      <c r="FI25" s="165"/>
      <c r="FJ25" s="165"/>
      <c r="FK25" s="165"/>
      <c r="FL25" s="165"/>
      <c r="FM25" s="165"/>
      <c r="FN25" s="165"/>
      <c r="FO25" s="165"/>
      <c r="FP25" s="165"/>
      <c r="FQ25" s="165"/>
      <c r="FR25" s="165"/>
      <c r="FS25" s="165"/>
      <c r="FT25" s="165"/>
      <c r="FU25" s="165"/>
      <c r="FV25" s="165"/>
      <c r="FW25" s="165"/>
      <c r="FX25" s="165"/>
      <c r="FY25" s="165"/>
      <c r="FZ25" s="165"/>
      <c r="GA25" s="165"/>
      <c r="GB25" s="165"/>
      <c r="GC25" s="165"/>
      <c r="GD25" s="165"/>
      <c r="GE25" s="165"/>
      <c r="GF25" s="165"/>
      <c r="GG25" s="165"/>
      <c r="GH25" s="165"/>
      <c r="GI25" s="165"/>
      <c r="GJ25" s="165"/>
      <c r="GK25" s="165"/>
      <c r="GL25" s="165"/>
      <c r="GM25" s="165"/>
      <c r="GN25" s="165"/>
      <c r="GO25" s="165"/>
      <c r="GP25" s="165"/>
      <c r="GQ25" s="165"/>
      <c r="GR25" s="165"/>
      <c r="GS25" s="165"/>
      <c r="GT25" s="165"/>
      <c r="GU25" s="165"/>
      <c r="GV25" s="165"/>
      <c r="GW25" s="165"/>
      <c r="GX25" s="165"/>
      <c r="GY25" s="165"/>
      <c r="GZ25" s="165"/>
      <c r="HA25" s="165"/>
      <c r="HB25" s="165"/>
      <c r="HC25" s="165"/>
      <c r="HD25" s="165"/>
      <c r="HE25" s="165"/>
      <c r="HF25" s="165"/>
      <c r="HG25" s="165"/>
      <c r="HH25" s="165"/>
      <c r="HI25" s="165"/>
      <c r="HJ25" s="165"/>
      <c r="HK25" s="165"/>
      <c r="HL25" s="165"/>
      <c r="HM25" s="165"/>
      <c r="HN25" s="165"/>
      <c r="HO25" s="165"/>
      <c r="HP25" s="165"/>
      <c r="HQ25" s="165"/>
      <c r="HR25" s="165"/>
      <c r="HS25" s="165"/>
      <c r="HT25" s="165"/>
      <c r="HU25" s="165"/>
      <c r="HV25" s="165"/>
      <c r="HW25" s="165"/>
      <c r="HX25" s="165"/>
      <c r="HY25" s="165"/>
      <c r="HZ25" s="165"/>
      <c r="IA25" s="165"/>
      <c r="IB25" s="165"/>
      <c r="IC25" s="165"/>
      <c r="ID25" s="165"/>
      <c r="IE25" s="165"/>
      <c r="IF25" s="165"/>
      <c r="IG25" s="165"/>
      <c r="IH25" s="165"/>
      <c r="II25" s="165"/>
      <c r="IJ25" s="165"/>
      <c r="IK25" s="165"/>
      <c r="IL25" s="165"/>
      <c r="IM25" s="165"/>
      <c r="IN25" s="165"/>
      <c r="IO25" s="165"/>
      <c r="IP25" s="165"/>
      <c r="IQ25" s="165"/>
      <c r="IR25" s="165"/>
      <c r="IS25" s="165"/>
      <c r="IT25" s="165"/>
      <c r="IU25" s="165"/>
      <c r="IV25" s="165"/>
    </row>
    <row r="26" spans="1:256" ht="21">
      <c r="A26" s="167" t="s">
        <v>102</v>
      </c>
      <c r="B26" s="163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64"/>
      <c r="N26" s="165"/>
      <c r="O26" s="140">
        <v>11</v>
      </c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65"/>
      <c r="DI26" s="165"/>
      <c r="DJ26" s="165"/>
      <c r="DK26" s="165"/>
      <c r="DL26" s="165"/>
      <c r="DM26" s="165"/>
      <c r="DN26" s="165"/>
      <c r="DO26" s="165"/>
      <c r="DP26" s="165"/>
      <c r="DQ26" s="165"/>
      <c r="DR26" s="165"/>
      <c r="DS26" s="165"/>
      <c r="DT26" s="165"/>
      <c r="DU26" s="165"/>
      <c r="DV26" s="165"/>
      <c r="DW26" s="165"/>
      <c r="DX26" s="165"/>
      <c r="DY26" s="165"/>
      <c r="DZ26" s="165"/>
      <c r="EA26" s="165"/>
      <c r="EB26" s="165"/>
      <c r="EC26" s="165"/>
      <c r="ED26" s="165"/>
      <c r="EE26" s="165"/>
      <c r="EF26" s="165"/>
      <c r="EG26" s="165"/>
      <c r="EH26" s="165"/>
      <c r="EI26" s="165"/>
      <c r="EJ26" s="165"/>
      <c r="EK26" s="165"/>
      <c r="EL26" s="165"/>
      <c r="EM26" s="165"/>
      <c r="EN26" s="165"/>
      <c r="EO26" s="165"/>
      <c r="EP26" s="165"/>
      <c r="EQ26" s="165"/>
      <c r="ER26" s="165"/>
      <c r="ES26" s="165"/>
      <c r="ET26" s="165"/>
      <c r="EU26" s="165"/>
      <c r="EV26" s="165"/>
      <c r="EW26" s="165"/>
      <c r="EX26" s="165"/>
      <c r="EY26" s="165"/>
      <c r="EZ26" s="165"/>
      <c r="FA26" s="165"/>
      <c r="FB26" s="165"/>
      <c r="FC26" s="165"/>
      <c r="FD26" s="165"/>
      <c r="FE26" s="165"/>
      <c r="FF26" s="165"/>
      <c r="FG26" s="165"/>
      <c r="FH26" s="165"/>
      <c r="FI26" s="165"/>
      <c r="FJ26" s="165"/>
      <c r="FK26" s="165"/>
      <c r="FL26" s="165"/>
      <c r="FM26" s="165"/>
      <c r="FN26" s="165"/>
      <c r="FO26" s="165"/>
      <c r="FP26" s="165"/>
      <c r="FQ26" s="165"/>
      <c r="FR26" s="165"/>
      <c r="FS26" s="165"/>
      <c r="FT26" s="165"/>
      <c r="FU26" s="165"/>
      <c r="FV26" s="165"/>
      <c r="FW26" s="165"/>
      <c r="FX26" s="165"/>
      <c r="FY26" s="165"/>
      <c r="FZ26" s="165"/>
      <c r="GA26" s="165"/>
      <c r="GB26" s="165"/>
      <c r="GC26" s="165"/>
      <c r="GD26" s="165"/>
      <c r="GE26" s="165"/>
      <c r="GF26" s="165"/>
      <c r="GG26" s="165"/>
      <c r="GH26" s="165"/>
      <c r="GI26" s="165"/>
      <c r="GJ26" s="165"/>
      <c r="GK26" s="165"/>
      <c r="GL26" s="165"/>
      <c r="GM26" s="165"/>
      <c r="GN26" s="165"/>
      <c r="GO26" s="165"/>
      <c r="GP26" s="165"/>
      <c r="GQ26" s="165"/>
      <c r="GR26" s="165"/>
      <c r="GS26" s="165"/>
      <c r="GT26" s="165"/>
      <c r="GU26" s="165"/>
      <c r="GV26" s="165"/>
      <c r="GW26" s="165"/>
      <c r="GX26" s="165"/>
      <c r="GY26" s="165"/>
      <c r="GZ26" s="165"/>
      <c r="HA26" s="165"/>
      <c r="HB26" s="165"/>
      <c r="HC26" s="165"/>
      <c r="HD26" s="165"/>
      <c r="HE26" s="165"/>
      <c r="HF26" s="165"/>
      <c r="HG26" s="165"/>
      <c r="HH26" s="165"/>
      <c r="HI26" s="165"/>
      <c r="HJ26" s="165"/>
      <c r="HK26" s="165"/>
      <c r="HL26" s="165"/>
      <c r="HM26" s="165"/>
      <c r="HN26" s="165"/>
      <c r="HO26" s="165"/>
      <c r="HP26" s="165"/>
      <c r="HQ26" s="165"/>
      <c r="HR26" s="165"/>
      <c r="HS26" s="165"/>
      <c r="HT26" s="165"/>
      <c r="HU26" s="165"/>
      <c r="HV26" s="165"/>
      <c r="HW26" s="165"/>
      <c r="HX26" s="165"/>
      <c r="HY26" s="165"/>
      <c r="HZ26" s="165"/>
      <c r="IA26" s="165"/>
      <c r="IB26" s="165"/>
      <c r="IC26" s="165"/>
      <c r="ID26" s="165"/>
      <c r="IE26" s="165"/>
      <c r="IF26" s="165"/>
      <c r="IG26" s="165"/>
      <c r="IH26" s="165"/>
      <c r="II26" s="165"/>
      <c r="IJ26" s="165"/>
      <c r="IK26" s="165"/>
      <c r="IL26" s="165"/>
      <c r="IM26" s="165"/>
      <c r="IN26" s="165"/>
      <c r="IO26" s="165"/>
      <c r="IP26" s="165"/>
      <c r="IQ26" s="165"/>
      <c r="IR26" s="165"/>
      <c r="IS26" s="165"/>
      <c r="IT26" s="165"/>
      <c r="IU26" s="165"/>
      <c r="IV26" s="165"/>
    </row>
    <row r="27" spans="1:256" ht="42">
      <c r="A27" s="162" t="s">
        <v>120</v>
      </c>
      <c r="B27" s="163" t="s">
        <v>77</v>
      </c>
      <c r="C27" s="137" t="s">
        <v>110</v>
      </c>
      <c r="D27" s="137" t="s">
        <v>79</v>
      </c>
      <c r="E27" s="137" t="s">
        <v>79</v>
      </c>
      <c r="F27" s="137" t="s">
        <v>79</v>
      </c>
      <c r="G27" s="137" t="s">
        <v>79</v>
      </c>
      <c r="H27" s="137" t="s">
        <v>79</v>
      </c>
      <c r="I27" s="137" t="s">
        <v>79</v>
      </c>
      <c r="J27" s="137" t="s">
        <v>79</v>
      </c>
      <c r="K27" s="137" t="s">
        <v>110</v>
      </c>
      <c r="L27" s="137" t="s">
        <v>79</v>
      </c>
      <c r="M27" s="164"/>
      <c r="N27" s="165"/>
      <c r="O27" s="140">
        <v>12</v>
      </c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  <c r="DB27" s="165"/>
      <c r="DC27" s="165"/>
      <c r="DD27" s="165"/>
      <c r="DE27" s="165"/>
      <c r="DF27" s="165"/>
      <c r="DG27" s="165"/>
      <c r="DH27" s="165"/>
      <c r="DI27" s="165"/>
      <c r="DJ27" s="165"/>
      <c r="DK27" s="165"/>
      <c r="DL27" s="165"/>
      <c r="DM27" s="165"/>
      <c r="DN27" s="165"/>
      <c r="DO27" s="165"/>
      <c r="DP27" s="165"/>
      <c r="DQ27" s="165"/>
      <c r="DR27" s="165"/>
      <c r="DS27" s="165"/>
      <c r="DT27" s="165"/>
      <c r="DU27" s="165"/>
      <c r="DV27" s="165"/>
      <c r="DW27" s="165"/>
      <c r="DX27" s="165"/>
      <c r="DY27" s="165"/>
      <c r="DZ27" s="165"/>
      <c r="EA27" s="165"/>
      <c r="EB27" s="165"/>
      <c r="EC27" s="165"/>
      <c r="ED27" s="165"/>
      <c r="EE27" s="165"/>
      <c r="EF27" s="165"/>
      <c r="EG27" s="165"/>
      <c r="EH27" s="165"/>
      <c r="EI27" s="165"/>
      <c r="EJ27" s="165"/>
      <c r="EK27" s="165"/>
      <c r="EL27" s="165"/>
      <c r="EM27" s="165"/>
      <c r="EN27" s="165"/>
      <c r="EO27" s="165"/>
      <c r="EP27" s="165"/>
      <c r="EQ27" s="165"/>
      <c r="ER27" s="165"/>
      <c r="ES27" s="165"/>
      <c r="ET27" s="165"/>
      <c r="EU27" s="165"/>
      <c r="EV27" s="165"/>
      <c r="EW27" s="165"/>
      <c r="EX27" s="165"/>
      <c r="EY27" s="165"/>
      <c r="EZ27" s="165"/>
      <c r="FA27" s="165"/>
      <c r="FB27" s="165"/>
      <c r="FC27" s="165"/>
      <c r="FD27" s="165"/>
      <c r="FE27" s="165"/>
      <c r="FF27" s="165"/>
      <c r="FG27" s="165"/>
      <c r="FH27" s="165"/>
      <c r="FI27" s="165"/>
      <c r="FJ27" s="165"/>
      <c r="FK27" s="165"/>
      <c r="FL27" s="165"/>
      <c r="FM27" s="165"/>
      <c r="FN27" s="165"/>
      <c r="FO27" s="165"/>
      <c r="FP27" s="165"/>
      <c r="FQ27" s="165"/>
      <c r="FR27" s="165"/>
      <c r="FS27" s="165"/>
      <c r="FT27" s="165"/>
      <c r="FU27" s="165"/>
      <c r="FV27" s="165"/>
      <c r="FW27" s="165"/>
      <c r="FX27" s="165"/>
      <c r="FY27" s="165"/>
      <c r="FZ27" s="165"/>
      <c r="GA27" s="165"/>
      <c r="GB27" s="165"/>
      <c r="GC27" s="165"/>
      <c r="GD27" s="165"/>
      <c r="GE27" s="165"/>
      <c r="GF27" s="165"/>
      <c r="GG27" s="165"/>
      <c r="GH27" s="165"/>
      <c r="GI27" s="165"/>
      <c r="GJ27" s="165"/>
      <c r="GK27" s="165"/>
      <c r="GL27" s="165"/>
      <c r="GM27" s="165"/>
      <c r="GN27" s="165"/>
      <c r="GO27" s="165"/>
      <c r="GP27" s="165"/>
      <c r="GQ27" s="165"/>
      <c r="GR27" s="165"/>
      <c r="GS27" s="165"/>
      <c r="GT27" s="165"/>
      <c r="GU27" s="165"/>
      <c r="GV27" s="165"/>
      <c r="GW27" s="165"/>
      <c r="GX27" s="165"/>
      <c r="GY27" s="165"/>
      <c r="GZ27" s="165"/>
      <c r="HA27" s="165"/>
      <c r="HB27" s="165"/>
      <c r="HC27" s="165"/>
      <c r="HD27" s="165"/>
      <c r="HE27" s="165"/>
      <c r="HF27" s="165"/>
      <c r="HG27" s="165"/>
      <c r="HH27" s="165"/>
      <c r="HI27" s="165"/>
      <c r="HJ27" s="165"/>
      <c r="HK27" s="165"/>
      <c r="HL27" s="165"/>
      <c r="HM27" s="165"/>
      <c r="HN27" s="165"/>
      <c r="HO27" s="165"/>
      <c r="HP27" s="165"/>
      <c r="HQ27" s="165"/>
      <c r="HR27" s="165"/>
      <c r="HS27" s="165"/>
      <c r="HT27" s="165"/>
      <c r="HU27" s="165"/>
      <c r="HV27" s="165"/>
      <c r="HW27" s="165"/>
      <c r="HX27" s="165"/>
      <c r="HY27" s="165"/>
      <c r="HZ27" s="165"/>
      <c r="IA27" s="165"/>
      <c r="IB27" s="165"/>
      <c r="IC27" s="165"/>
      <c r="ID27" s="165"/>
      <c r="IE27" s="165"/>
      <c r="IF27" s="165"/>
      <c r="IG27" s="165"/>
      <c r="IH27" s="165"/>
      <c r="II27" s="165"/>
      <c r="IJ27" s="165"/>
      <c r="IK27" s="165"/>
      <c r="IL27" s="165"/>
      <c r="IM27" s="165"/>
      <c r="IN27" s="165"/>
      <c r="IO27" s="165"/>
      <c r="IP27" s="165"/>
      <c r="IQ27" s="165"/>
      <c r="IR27" s="165"/>
      <c r="IS27" s="165"/>
      <c r="IT27" s="165"/>
      <c r="IU27" s="165"/>
      <c r="IV27" s="165"/>
    </row>
    <row r="28" spans="1:256" ht="21">
      <c r="A28" s="160" t="s">
        <v>121</v>
      </c>
      <c r="B28" s="126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80"/>
      <c r="N28" s="71"/>
      <c r="O28" s="111">
        <v>11</v>
      </c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ht="21">
      <c r="A29" s="161" t="s">
        <v>122</v>
      </c>
      <c r="B29" s="157" t="s">
        <v>123</v>
      </c>
      <c r="C29" s="168">
        <v>47.1791</v>
      </c>
      <c r="D29" s="168"/>
      <c r="E29" s="168">
        <v>14.5034</v>
      </c>
      <c r="F29" s="168"/>
      <c r="G29" s="168">
        <v>14.4714</v>
      </c>
      <c r="H29" s="168"/>
      <c r="I29" s="168">
        <v>8.5987</v>
      </c>
      <c r="J29" s="168"/>
      <c r="K29" s="168">
        <v>9.6053</v>
      </c>
      <c r="L29" s="168"/>
      <c r="M29" s="158"/>
      <c r="N29" s="159"/>
      <c r="O29" s="147">
        <v>12</v>
      </c>
      <c r="P29" s="159"/>
      <c r="Q29" s="169"/>
      <c r="R29" s="159"/>
      <c r="S29" s="159"/>
      <c r="T29" s="159"/>
      <c r="U29" s="159"/>
      <c r="V29" s="159"/>
      <c r="W29" s="159"/>
      <c r="X29" s="159"/>
      <c r="Y29" s="159"/>
      <c r="Z29" s="159"/>
      <c r="AA29" s="159" t="s">
        <v>79</v>
      </c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M29" s="159"/>
      <c r="DN29" s="159"/>
      <c r="DO29" s="159"/>
      <c r="DP29" s="159"/>
      <c r="DQ29" s="159"/>
      <c r="DR29" s="159"/>
      <c r="DS29" s="159"/>
      <c r="DT29" s="159"/>
      <c r="DU29" s="159"/>
      <c r="DV29" s="159"/>
      <c r="DW29" s="159"/>
      <c r="DX29" s="159"/>
      <c r="DY29" s="159"/>
      <c r="DZ29" s="159"/>
      <c r="EA29" s="159"/>
      <c r="EB29" s="159"/>
      <c r="EC29" s="159"/>
      <c r="ED29" s="159"/>
      <c r="EE29" s="159"/>
      <c r="EF29" s="159"/>
      <c r="EG29" s="159"/>
      <c r="EH29" s="159"/>
      <c r="EI29" s="159"/>
      <c r="EJ29" s="159"/>
      <c r="EK29" s="159"/>
      <c r="EL29" s="159"/>
      <c r="EM29" s="159"/>
      <c r="EN29" s="159"/>
      <c r="EO29" s="159"/>
      <c r="EP29" s="159"/>
      <c r="EQ29" s="159"/>
      <c r="ER29" s="159"/>
      <c r="ES29" s="159"/>
      <c r="ET29" s="159"/>
      <c r="EU29" s="159"/>
      <c r="EV29" s="159"/>
      <c r="EW29" s="159"/>
      <c r="EX29" s="159"/>
      <c r="EY29" s="159"/>
      <c r="EZ29" s="159"/>
      <c r="FA29" s="159"/>
      <c r="FB29" s="159"/>
      <c r="FC29" s="159"/>
      <c r="FD29" s="159"/>
      <c r="FE29" s="159"/>
      <c r="FF29" s="159"/>
      <c r="FG29" s="159"/>
      <c r="FH29" s="159"/>
      <c r="FI29" s="159"/>
      <c r="FJ29" s="159"/>
      <c r="FK29" s="159"/>
      <c r="FL29" s="159"/>
      <c r="FM29" s="159"/>
      <c r="FN29" s="159"/>
      <c r="FO29" s="159"/>
      <c r="FP29" s="159"/>
      <c r="FQ29" s="159"/>
      <c r="FR29" s="159"/>
      <c r="FS29" s="159"/>
      <c r="FT29" s="159"/>
      <c r="FU29" s="159"/>
      <c r="FV29" s="159"/>
      <c r="FW29" s="159"/>
      <c r="FX29" s="159"/>
      <c r="FY29" s="159"/>
      <c r="FZ29" s="159"/>
      <c r="GA29" s="159"/>
      <c r="GB29" s="159"/>
      <c r="GC29" s="159"/>
      <c r="GD29" s="159"/>
      <c r="GE29" s="159"/>
      <c r="GF29" s="159"/>
      <c r="GG29" s="159"/>
      <c r="GH29" s="159"/>
      <c r="GI29" s="159"/>
      <c r="GJ29" s="159"/>
      <c r="GK29" s="159"/>
      <c r="GL29" s="159"/>
      <c r="GM29" s="159"/>
      <c r="GN29" s="159"/>
      <c r="GO29" s="159"/>
      <c r="GP29" s="159"/>
      <c r="GQ29" s="159"/>
      <c r="GR29" s="159"/>
      <c r="GS29" s="159"/>
      <c r="GT29" s="159"/>
      <c r="GU29" s="159"/>
      <c r="GV29" s="159"/>
      <c r="GW29" s="159"/>
      <c r="GX29" s="159"/>
      <c r="GY29" s="159"/>
      <c r="GZ29" s="159"/>
      <c r="HA29" s="159"/>
      <c r="HB29" s="159"/>
      <c r="HC29" s="159"/>
      <c r="HD29" s="159"/>
      <c r="HE29" s="159"/>
      <c r="HF29" s="159"/>
      <c r="HG29" s="159"/>
      <c r="HH29" s="159"/>
      <c r="HI29" s="159"/>
      <c r="HJ29" s="159"/>
      <c r="HK29" s="159"/>
      <c r="HL29" s="159"/>
      <c r="HM29" s="159"/>
      <c r="HN29" s="159"/>
      <c r="HO29" s="159"/>
      <c r="HP29" s="159"/>
      <c r="HQ29" s="159"/>
      <c r="HR29" s="159"/>
      <c r="HS29" s="159"/>
      <c r="HT29" s="159"/>
      <c r="HU29" s="159"/>
      <c r="HV29" s="159"/>
      <c r="HW29" s="159"/>
      <c r="HX29" s="159"/>
      <c r="HY29" s="159"/>
      <c r="HZ29" s="159"/>
      <c r="IA29" s="159"/>
      <c r="IB29" s="159"/>
      <c r="IC29" s="159"/>
      <c r="ID29" s="159"/>
      <c r="IE29" s="159"/>
      <c r="IF29" s="159"/>
      <c r="IG29" s="159"/>
      <c r="IH29" s="159"/>
      <c r="II29" s="159"/>
      <c r="IJ29" s="159"/>
      <c r="IK29" s="159"/>
      <c r="IL29" s="159"/>
      <c r="IM29" s="159"/>
      <c r="IN29" s="159"/>
      <c r="IO29" s="159"/>
      <c r="IP29" s="159"/>
      <c r="IQ29" s="159"/>
      <c r="IR29" s="159"/>
      <c r="IS29" s="159"/>
      <c r="IT29" s="159"/>
      <c r="IU29" s="159"/>
      <c r="IV29" s="159"/>
    </row>
    <row r="30" spans="1:256" ht="63">
      <c r="A30" s="115" t="s">
        <v>124</v>
      </c>
      <c r="B30" s="113"/>
      <c r="C30" s="114">
        <f>C34</f>
        <v>0</v>
      </c>
      <c r="D30" s="114">
        <f aca="true" t="shared" si="0" ref="D30:L30">D34</f>
        <v>0</v>
      </c>
      <c r="E30" s="114">
        <f t="shared" si="0"/>
        <v>0</v>
      </c>
      <c r="F30" s="114">
        <f t="shared" si="0"/>
        <v>0</v>
      </c>
      <c r="G30" s="114">
        <f t="shared" si="0"/>
        <v>0</v>
      </c>
      <c r="H30" s="114">
        <f t="shared" si="0"/>
        <v>0</v>
      </c>
      <c r="I30" s="114">
        <f t="shared" si="0"/>
        <v>0</v>
      </c>
      <c r="J30" s="114">
        <f t="shared" si="0"/>
        <v>0</v>
      </c>
      <c r="K30" s="114">
        <f t="shared" si="0"/>
        <v>0</v>
      </c>
      <c r="L30" s="114">
        <f t="shared" si="0"/>
        <v>0</v>
      </c>
      <c r="M30" s="80">
        <v>4</v>
      </c>
      <c r="N30" s="71"/>
      <c r="O30" s="111">
        <v>6</v>
      </c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  <c r="IS30" s="71"/>
      <c r="IT30" s="71"/>
      <c r="IU30" s="71"/>
      <c r="IV30" s="71"/>
    </row>
    <row r="31" spans="1:256" ht="63">
      <c r="A31" s="156" t="s">
        <v>125</v>
      </c>
      <c r="B31" s="157" t="s">
        <v>75</v>
      </c>
      <c r="C31" s="144" t="s">
        <v>358</v>
      </c>
      <c r="D31" s="144"/>
      <c r="E31" s="144"/>
      <c r="F31" s="144"/>
      <c r="G31" s="144"/>
      <c r="H31" s="144"/>
      <c r="I31" s="144"/>
      <c r="J31" s="144"/>
      <c r="K31" s="144" t="s">
        <v>358</v>
      </c>
      <c r="L31" s="144"/>
      <c r="M31" s="158"/>
      <c r="N31" s="159"/>
      <c r="O31" s="147">
        <v>7</v>
      </c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9"/>
      <c r="EX31" s="159"/>
      <c r="EY31" s="159"/>
      <c r="EZ31" s="159"/>
      <c r="FA31" s="159"/>
      <c r="FB31" s="159"/>
      <c r="FC31" s="159"/>
      <c r="FD31" s="159"/>
      <c r="FE31" s="159"/>
      <c r="FF31" s="159"/>
      <c r="FG31" s="159"/>
      <c r="FH31" s="159"/>
      <c r="FI31" s="159"/>
      <c r="FJ31" s="159"/>
      <c r="FK31" s="159"/>
      <c r="FL31" s="159"/>
      <c r="FM31" s="159"/>
      <c r="FN31" s="159"/>
      <c r="FO31" s="159"/>
      <c r="FP31" s="159"/>
      <c r="FQ31" s="159"/>
      <c r="FR31" s="159"/>
      <c r="FS31" s="159"/>
      <c r="FT31" s="159"/>
      <c r="FU31" s="159"/>
      <c r="FV31" s="159"/>
      <c r="FW31" s="159"/>
      <c r="FX31" s="159"/>
      <c r="FY31" s="159"/>
      <c r="FZ31" s="159"/>
      <c r="GA31" s="159"/>
      <c r="GB31" s="159"/>
      <c r="GC31" s="159"/>
      <c r="GD31" s="159"/>
      <c r="GE31" s="159"/>
      <c r="GF31" s="159"/>
      <c r="GG31" s="159"/>
      <c r="GH31" s="159"/>
      <c r="GI31" s="159"/>
      <c r="GJ31" s="159"/>
      <c r="GK31" s="159"/>
      <c r="GL31" s="159"/>
      <c r="GM31" s="159"/>
      <c r="GN31" s="159"/>
      <c r="GO31" s="159"/>
      <c r="GP31" s="159"/>
      <c r="GQ31" s="159"/>
      <c r="GR31" s="159"/>
      <c r="GS31" s="159"/>
      <c r="GT31" s="159"/>
      <c r="GU31" s="159"/>
      <c r="GV31" s="159"/>
      <c r="GW31" s="159"/>
      <c r="GX31" s="159"/>
      <c r="GY31" s="159"/>
      <c r="GZ31" s="159"/>
      <c r="HA31" s="159"/>
      <c r="HB31" s="159"/>
      <c r="HC31" s="159"/>
      <c r="HD31" s="159"/>
      <c r="HE31" s="159"/>
      <c r="HF31" s="159"/>
      <c r="HG31" s="159"/>
      <c r="HH31" s="159"/>
      <c r="HI31" s="159"/>
      <c r="HJ31" s="159"/>
      <c r="HK31" s="159"/>
      <c r="HL31" s="159"/>
      <c r="HM31" s="159"/>
      <c r="HN31" s="159"/>
      <c r="HO31" s="159"/>
      <c r="HP31" s="159"/>
      <c r="HQ31" s="159"/>
      <c r="HR31" s="159"/>
      <c r="HS31" s="159"/>
      <c r="HT31" s="159"/>
      <c r="HU31" s="159"/>
      <c r="HV31" s="159"/>
      <c r="HW31" s="159"/>
      <c r="HX31" s="159"/>
      <c r="HY31" s="159"/>
      <c r="HZ31" s="159"/>
      <c r="IA31" s="159"/>
      <c r="IB31" s="159"/>
      <c r="IC31" s="159"/>
      <c r="ID31" s="159"/>
      <c r="IE31" s="159"/>
      <c r="IF31" s="159"/>
      <c r="IG31" s="159"/>
      <c r="IH31" s="159"/>
      <c r="II31" s="159"/>
      <c r="IJ31" s="159"/>
      <c r="IK31" s="159"/>
      <c r="IL31" s="159"/>
      <c r="IM31" s="159"/>
      <c r="IN31" s="159"/>
      <c r="IO31" s="159"/>
      <c r="IP31" s="159"/>
      <c r="IQ31" s="159"/>
      <c r="IR31" s="159"/>
      <c r="IS31" s="159"/>
      <c r="IT31" s="159"/>
      <c r="IU31" s="159"/>
      <c r="IV31" s="159"/>
    </row>
    <row r="32" spans="1:256" ht="63">
      <c r="A32" s="156" t="s">
        <v>199</v>
      </c>
      <c r="B32" s="157" t="s">
        <v>126</v>
      </c>
      <c r="C32" s="144" t="s">
        <v>362</v>
      </c>
      <c r="D32" s="144"/>
      <c r="E32" s="144"/>
      <c r="F32" s="144"/>
      <c r="G32" s="144"/>
      <c r="H32" s="144"/>
      <c r="I32" s="144"/>
      <c r="J32" s="144"/>
      <c r="K32" s="144" t="s">
        <v>362</v>
      </c>
      <c r="L32" s="144"/>
      <c r="M32" s="158"/>
      <c r="N32" s="159"/>
      <c r="O32" s="147">
        <v>7</v>
      </c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  <c r="DO32" s="159"/>
      <c r="DP32" s="159"/>
      <c r="DQ32" s="159"/>
      <c r="DR32" s="159"/>
      <c r="DS32" s="159"/>
      <c r="DT32" s="159"/>
      <c r="DU32" s="159"/>
      <c r="DV32" s="159"/>
      <c r="DW32" s="159"/>
      <c r="DX32" s="159"/>
      <c r="DY32" s="159"/>
      <c r="DZ32" s="159"/>
      <c r="EA32" s="159"/>
      <c r="EB32" s="159"/>
      <c r="EC32" s="159"/>
      <c r="ED32" s="159"/>
      <c r="EE32" s="159"/>
      <c r="EF32" s="159"/>
      <c r="EG32" s="159"/>
      <c r="EH32" s="159"/>
      <c r="EI32" s="159"/>
      <c r="EJ32" s="159"/>
      <c r="EK32" s="159"/>
      <c r="EL32" s="159"/>
      <c r="EM32" s="159"/>
      <c r="EN32" s="159"/>
      <c r="EO32" s="159"/>
      <c r="EP32" s="159"/>
      <c r="EQ32" s="159"/>
      <c r="ER32" s="159"/>
      <c r="ES32" s="159"/>
      <c r="ET32" s="159"/>
      <c r="EU32" s="159"/>
      <c r="EV32" s="159"/>
      <c r="EW32" s="159"/>
      <c r="EX32" s="159"/>
      <c r="EY32" s="159"/>
      <c r="EZ32" s="159"/>
      <c r="FA32" s="159"/>
      <c r="FB32" s="159"/>
      <c r="FC32" s="159"/>
      <c r="FD32" s="159"/>
      <c r="FE32" s="159"/>
      <c r="FF32" s="159"/>
      <c r="FG32" s="159"/>
      <c r="FH32" s="159"/>
      <c r="FI32" s="159"/>
      <c r="FJ32" s="159"/>
      <c r="FK32" s="159"/>
      <c r="FL32" s="159"/>
      <c r="FM32" s="159"/>
      <c r="FN32" s="159"/>
      <c r="FO32" s="159"/>
      <c r="FP32" s="159"/>
      <c r="FQ32" s="159"/>
      <c r="FR32" s="159"/>
      <c r="FS32" s="159"/>
      <c r="FT32" s="159"/>
      <c r="FU32" s="159"/>
      <c r="FV32" s="159"/>
      <c r="FW32" s="159"/>
      <c r="FX32" s="159"/>
      <c r="FY32" s="159"/>
      <c r="FZ32" s="159"/>
      <c r="GA32" s="159"/>
      <c r="GB32" s="159"/>
      <c r="GC32" s="159"/>
      <c r="GD32" s="159"/>
      <c r="GE32" s="159"/>
      <c r="GF32" s="159"/>
      <c r="GG32" s="159"/>
      <c r="GH32" s="159"/>
      <c r="GI32" s="159"/>
      <c r="GJ32" s="159"/>
      <c r="GK32" s="159"/>
      <c r="GL32" s="159"/>
      <c r="GM32" s="159"/>
      <c r="GN32" s="159"/>
      <c r="GO32" s="159"/>
      <c r="GP32" s="159"/>
      <c r="GQ32" s="159"/>
      <c r="GR32" s="159"/>
      <c r="GS32" s="159"/>
      <c r="GT32" s="159"/>
      <c r="GU32" s="159"/>
      <c r="GV32" s="159"/>
      <c r="GW32" s="159"/>
      <c r="GX32" s="159"/>
      <c r="GY32" s="159"/>
      <c r="GZ32" s="159"/>
      <c r="HA32" s="159"/>
      <c r="HB32" s="159"/>
      <c r="HC32" s="159"/>
      <c r="HD32" s="159"/>
      <c r="HE32" s="159"/>
      <c r="HF32" s="159"/>
      <c r="HG32" s="159"/>
      <c r="HH32" s="159"/>
      <c r="HI32" s="159"/>
      <c r="HJ32" s="159"/>
      <c r="HK32" s="159"/>
      <c r="HL32" s="159"/>
      <c r="HM32" s="159"/>
      <c r="HN32" s="159"/>
      <c r="HO32" s="159"/>
      <c r="HP32" s="159"/>
      <c r="HQ32" s="159"/>
      <c r="HR32" s="159"/>
      <c r="HS32" s="159"/>
      <c r="HT32" s="159"/>
      <c r="HU32" s="159"/>
      <c r="HV32" s="159"/>
      <c r="HW32" s="159"/>
      <c r="HX32" s="159"/>
      <c r="HY32" s="159"/>
      <c r="HZ32" s="159"/>
      <c r="IA32" s="159"/>
      <c r="IB32" s="159"/>
      <c r="IC32" s="159"/>
      <c r="ID32" s="159"/>
      <c r="IE32" s="159"/>
      <c r="IF32" s="159"/>
      <c r="IG32" s="159"/>
      <c r="IH32" s="159"/>
      <c r="II32" s="159"/>
      <c r="IJ32" s="159"/>
      <c r="IK32" s="159"/>
      <c r="IL32" s="159"/>
      <c r="IM32" s="159"/>
      <c r="IN32" s="159"/>
      <c r="IO32" s="159"/>
      <c r="IP32" s="159"/>
      <c r="IQ32" s="159"/>
      <c r="IR32" s="159"/>
      <c r="IS32" s="159"/>
      <c r="IT32" s="159"/>
      <c r="IU32" s="159"/>
      <c r="IV32" s="159"/>
    </row>
    <row r="33" spans="1:256" ht="42">
      <c r="A33" s="156" t="s">
        <v>200</v>
      </c>
      <c r="B33" s="157" t="s">
        <v>126</v>
      </c>
      <c r="C33" s="144" t="s">
        <v>362</v>
      </c>
      <c r="D33" s="144"/>
      <c r="E33" s="144"/>
      <c r="F33" s="144"/>
      <c r="G33" s="144"/>
      <c r="H33" s="144"/>
      <c r="I33" s="144"/>
      <c r="J33" s="144"/>
      <c r="K33" s="144" t="s">
        <v>362</v>
      </c>
      <c r="L33" s="144"/>
      <c r="M33" s="158"/>
      <c r="N33" s="159"/>
      <c r="O33" s="147">
        <v>7</v>
      </c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  <c r="FF33" s="159"/>
      <c r="FG33" s="159"/>
      <c r="FH33" s="159"/>
      <c r="FI33" s="159"/>
      <c r="FJ33" s="159"/>
      <c r="FK33" s="159"/>
      <c r="FL33" s="159"/>
      <c r="FM33" s="159"/>
      <c r="FN33" s="159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  <c r="FY33" s="159"/>
      <c r="FZ33" s="159"/>
      <c r="GA33" s="159"/>
      <c r="GB33" s="159"/>
      <c r="GC33" s="159"/>
      <c r="GD33" s="159"/>
      <c r="GE33" s="159"/>
      <c r="GF33" s="159"/>
      <c r="GG33" s="159"/>
      <c r="GH33" s="159"/>
      <c r="GI33" s="159"/>
      <c r="GJ33" s="159"/>
      <c r="GK33" s="159"/>
      <c r="GL33" s="159"/>
      <c r="GM33" s="159"/>
      <c r="GN33" s="159"/>
      <c r="GO33" s="159"/>
      <c r="GP33" s="159"/>
      <c r="GQ33" s="159"/>
      <c r="GR33" s="159"/>
      <c r="GS33" s="159"/>
      <c r="GT33" s="159"/>
      <c r="GU33" s="159"/>
      <c r="GV33" s="159"/>
      <c r="GW33" s="159"/>
      <c r="GX33" s="159"/>
      <c r="GY33" s="159"/>
      <c r="GZ33" s="159"/>
      <c r="HA33" s="159"/>
      <c r="HB33" s="159"/>
      <c r="HC33" s="159"/>
      <c r="HD33" s="159"/>
      <c r="HE33" s="159"/>
      <c r="HF33" s="159"/>
      <c r="HG33" s="159"/>
      <c r="HH33" s="159"/>
      <c r="HI33" s="159"/>
      <c r="HJ33" s="159"/>
      <c r="HK33" s="159"/>
      <c r="HL33" s="159"/>
      <c r="HM33" s="159"/>
      <c r="HN33" s="159"/>
      <c r="HO33" s="159"/>
      <c r="HP33" s="159"/>
      <c r="HQ33" s="159"/>
      <c r="HR33" s="159"/>
      <c r="HS33" s="159"/>
      <c r="HT33" s="159"/>
      <c r="HU33" s="159"/>
      <c r="HV33" s="159"/>
      <c r="HW33" s="159"/>
      <c r="HX33" s="159"/>
      <c r="HY33" s="159"/>
      <c r="HZ33" s="159"/>
      <c r="IA33" s="159"/>
      <c r="IB33" s="159"/>
      <c r="IC33" s="159"/>
      <c r="ID33" s="159"/>
      <c r="IE33" s="159"/>
      <c r="IF33" s="159"/>
      <c r="IG33" s="159"/>
      <c r="IH33" s="159"/>
      <c r="II33" s="159"/>
      <c r="IJ33" s="159"/>
      <c r="IK33" s="159"/>
      <c r="IL33" s="159"/>
      <c r="IM33" s="159"/>
      <c r="IN33" s="159"/>
      <c r="IO33" s="159"/>
      <c r="IP33" s="159"/>
      <c r="IQ33" s="159"/>
      <c r="IR33" s="159"/>
      <c r="IS33" s="159"/>
      <c r="IT33" s="159"/>
      <c r="IU33" s="159"/>
      <c r="IV33" s="159"/>
    </row>
    <row r="34" spans="1:256" ht="21">
      <c r="A34" s="116" t="s">
        <v>127</v>
      </c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9" t="s">
        <v>70</v>
      </c>
      <c r="N34" s="120"/>
      <c r="O34" s="121">
        <v>8</v>
      </c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  <c r="FK34" s="120"/>
      <c r="FL34" s="120"/>
      <c r="FM34" s="120"/>
      <c r="FN34" s="120"/>
      <c r="FO34" s="120"/>
      <c r="FP34" s="120"/>
      <c r="FQ34" s="120"/>
      <c r="FR34" s="120"/>
      <c r="FS34" s="120"/>
      <c r="FT34" s="120"/>
      <c r="FU34" s="120"/>
      <c r="FV34" s="120"/>
      <c r="FW34" s="120"/>
      <c r="FX34" s="120"/>
      <c r="FY34" s="120"/>
      <c r="FZ34" s="120"/>
      <c r="GA34" s="120"/>
      <c r="GB34" s="120"/>
      <c r="GC34" s="120"/>
      <c r="GD34" s="120"/>
      <c r="GE34" s="120"/>
      <c r="GF34" s="120"/>
      <c r="GG34" s="120"/>
      <c r="GH34" s="120"/>
      <c r="GI34" s="120"/>
      <c r="GJ34" s="120"/>
      <c r="GK34" s="120"/>
      <c r="GL34" s="120"/>
      <c r="GM34" s="120"/>
      <c r="GN34" s="120"/>
      <c r="GO34" s="120"/>
      <c r="GP34" s="120"/>
      <c r="GQ34" s="120"/>
      <c r="GR34" s="120"/>
      <c r="GS34" s="120"/>
      <c r="GT34" s="120"/>
      <c r="GU34" s="120"/>
      <c r="GV34" s="120"/>
      <c r="GW34" s="120"/>
      <c r="GX34" s="120"/>
      <c r="GY34" s="120"/>
      <c r="GZ34" s="120"/>
      <c r="HA34" s="120"/>
      <c r="HB34" s="120"/>
      <c r="HC34" s="120"/>
      <c r="HD34" s="120"/>
      <c r="HE34" s="120"/>
      <c r="HF34" s="120"/>
      <c r="HG34" s="120"/>
      <c r="HH34" s="120"/>
      <c r="HI34" s="120"/>
      <c r="HJ34" s="120"/>
      <c r="HK34" s="120"/>
      <c r="HL34" s="120"/>
      <c r="HM34" s="120"/>
      <c r="HN34" s="120"/>
      <c r="HO34" s="120"/>
      <c r="HP34" s="120"/>
      <c r="HQ34" s="120"/>
      <c r="HR34" s="120"/>
      <c r="HS34" s="120"/>
      <c r="HT34" s="120"/>
      <c r="HU34" s="120"/>
      <c r="HV34" s="120"/>
      <c r="HW34" s="120"/>
      <c r="HX34" s="120"/>
      <c r="HY34" s="120"/>
      <c r="HZ34" s="120"/>
      <c r="IA34" s="120"/>
      <c r="IB34" s="120"/>
      <c r="IC34" s="120"/>
      <c r="ID34" s="120"/>
      <c r="IE34" s="120"/>
      <c r="IF34" s="120"/>
      <c r="IG34" s="120"/>
      <c r="IH34" s="120"/>
      <c r="II34" s="120"/>
      <c r="IJ34" s="120"/>
      <c r="IK34" s="120"/>
      <c r="IL34" s="120"/>
      <c r="IM34" s="120"/>
      <c r="IN34" s="120"/>
      <c r="IO34" s="120"/>
      <c r="IP34" s="120"/>
      <c r="IQ34" s="120"/>
      <c r="IR34" s="120"/>
      <c r="IS34" s="120"/>
      <c r="IT34" s="120"/>
      <c r="IU34" s="120"/>
      <c r="IV34" s="120"/>
    </row>
    <row r="35" spans="1:256" ht="21">
      <c r="A35" s="122" t="s">
        <v>71</v>
      </c>
      <c r="B35" s="11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80"/>
      <c r="N35" s="71"/>
      <c r="O35" s="111">
        <v>9</v>
      </c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  <c r="IR35" s="71"/>
      <c r="IS35" s="71"/>
      <c r="IT35" s="71"/>
      <c r="IU35" s="71"/>
      <c r="IV35" s="71"/>
    </row>
    <row r="36" spans="1:256" ht="21">
      <c r="A36" s="124" t="s">
        <v>96</v>
      </c>
      <c r="B36" s="11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80"/>
      <c r="N36" s="71"/>
      <c r="O36" s="111">
        <v>10</v>
      </c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  <c r="IR36" s="71"/>
      <c r="IS36" s="71"/>
      <c r="IT36" s="71"/>
      <c r="IU36" s="71"/>
      <c r="IV36" s="71"/>
    </row>
    <row r="37" spans="1:256" ht="21">
      <c r="A37" s="160" t="s">
        <v>97</v>
      </c>
      <c r="B37" s="126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80"/>
      <c r="N37" s="71"/>
      <c r="O37" s="111">
        <v>11</v>
      </c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  <c r="IR37" s="71"/>
      <c r="IS37" s="71"/>
      <c r="IT37" s="71"/>
      <c r="IU37" s="71"/>
      <c r="IV37" s="71"/>
    </row>
    <row r="38" spans="1:256" ht="21">
      <c r="A38" s="161" t="s">
        <v>128</v>
      </c>
      <c r="B38" s="157" t="s">
        <v>75</v>
      </c>
      <c r="C38" s="144" t="s">
        <v>358</v>
      </c>
      <c r="D38" s="144"/>
      <c r="E38" s="144"/>
      <c r="F38" s="144"/>
      <c r="G38" s="144" t="s">
        <v>358</v>
      </c>
      <c r="H38" s="144"/>
      <c r="I38" s="144"/>
      <c r="J38" s="144"/>
      <c r="K38" s="144"/>
      <c r="L38" s="144"/>
      <c r="M38" s="158"/>
      <c r="N38" s="159"/>
      <c r="O38" s="147">
        <v>12</v>
      </c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  <c r="GG38" s="159"/>
      <c r="GH38" s="159"/>
      <c r="GI38" s="159"/>
      <c r="GJ38" s="159"/>
      <c r="GK38" s="159"/>
      <c r="GL38" s="159"/>
      <c r="GM38" s="159"/>
      <c r="GN38" s="159"/>
      <c r="GO38" s="159"/>
      <c r="GP38" s="159"/>
      <c r="GQ38" s="159"/>
      <c r="GR38" s="159"/>
      <c r="GS38" s="159"/>
      <c r="GT38" s="159"/>
      <c r="GU38" s="159"/>
      <c r="GV38" s="159"/>
      <c r="GW38" s="159"/>
      <c r="GX38" s="159"/>
      <c r="GY38" s="159"/>
      <c r="GZ38" s="159"/>
      <c r="HA38" s="159"/>
      <c r="HB38" s="159"/>
      <c r="HC38" s="159"/>
      <c r="HD38" s="159"/>
      <c r="HE38" s="159"/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  <c r="HP38" s="159"/>
      <c r="HQ38" s="159"/>
      <c r="HR38" s="159"/>
      <c r="HS38" s="159"/>
      <c r="HT38" s="159"/>
      <c r="HU38" s="159"/>
      <c r="HV38" s="159"/>
      <c r="HW38" s="159"/>
      <c r="HX38" s="159"/>
      <c r="HY38" s="159"/>
      <c r="HZ38" s="159"/>
      <c r="IA38" s="159"/>
      <c r="IB38" s="159"/>
      <c r="IC38" s="159"/>
      <c r="ID38" s="159"/>
      <c r="IE38" s="159"/>
      <c r="IF38" s="159"/>
      <c r="IG38" s="159"/>
      <c r="IH38" s="159"/>
      <c r="II38" s="159"/>
      <c r="IJ38" s="159"/>
      <c r="IK38" s="159"/>
      <c r="IL38" s="159"/>
      <c r="IM38" s="159"/>
      <c r="IN38" s="159"/>
      <c r="IO38" s="159"/>
      <c r="IP38" s="159"/>
      <c r="IQ38" s="159"/>
      <c r="IR38" s="159"/>
      <c r="IS38" s="159"/>
      <c r="IT38" s="159"/>
      <c r="IU38" s="159"/>
      <c r="IV38" s="159"/>
    </row>
    <row r="39" spans="1:256" ht="21">
      <c r="A39" s="167" t="s">
        <v>99</v>
      </c>
      <c r="B39" s="163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64"/>
      <c r="N39" s="165"/>
      <c r="O39" s="140">
        <v>11</v>
      </c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65"/>
      <c r="CN39" s="165"/>
      <c r="CO39" s="165"/>
      <c r="CP39" s="165"/>
      <c r="CQ39" s="165"/>
      <c r="CR39" s="165"/>
      <c r="CS39" s="165"/>
      <c r="CT39" s="165"/>
      <c r="CU39" s="165"/>
      <c r="CV39" s="165"/>
      <c r="CW39" s="165"/>
      <c r="CX39" s="165"/>
      <c r="CY39" s="165"/>
      <c r="CZ39" s="165"/>
      <c r="DA39" s="165"/>
      <c r="DB39" s="165"/>
      <c r="DC39" s="165"/>
      <c r="DD39" s="165"/>
      <c r="DE39" s="165"/>
      <c r="DF39" s="165"/>
      <c r="DG39" s="165"/>
      <c r="DH39" s="165"/>
      <c r="DI39" s="165"/>
      <c r="DJ39" s="165"/>
      <c r="DK39" s="165"/>
      <c r="DL39" s="165"/>
      <c r="DM39" s="165"/>
      <c r="DN39" s="165"/>
      <c r="DO39" s="165"/>
      <c r="DP39" s="165"/>
      <c r="DQ39" s="165"/>
      <c r="DR39" s="165"/>
      <c r="DS39" s="165"/>
      <c r="DT39" s="165"/>
      <c r="DU39" s="165"/>
      <c r="DV39" s="165"/>
      <c r="DW39" s="165"/>
      <c r="DX39" s="165"/>
      <c r="DY39" s="165"/>
      <c r="DZ39" s="165"/>
      <c r="EA39" s="165"/>
      <c r="EB39" s="165"/>
      <c r="EC39" s="165"/>
      <c r="ED39" s="165"/>
      <c r="EE39" s="165"/>
      <c r="EF39" s="165"/>
      <c r="EG39" s="165"/>
      <c r="EH39" s="165"/>
      <c r="EI39" s="165"/>
      <c r="EJ39" s="165"/>
      <c r="EK39" s="165"/>
      <c r="EL39" s="165"/>
      <c r="EM39" s="165"/>
      <c r="EN39" s="165"/>
      <c r="EO39" s="165"/>
      <c r="EP39" s="165"/>
      <c r="EQ39" s="165"/>
      <c r="ER39" s="165"/>
      <c r="ES39" s="165"/>
      <c r="ET39" s="165"/>
      <c r="EU39" s="165"/>
      <c r="EV39" s="165"/>
      <c r="EW39" s="165"/>
      <c r="EX39" s="165"/>
      <c r="EY39" s="165"/>
      <c r="EZ39" s="165"/>
      <c r="FA39" s="165"/>
      <c r="FB39" s="165"/>
      <c r="FC39" s="165"/>
      <c r="FD39" s="165"/>
      <c r="FE39" s="165"/>
      <c r="FF39" s="165"/>
      <c r="FG39" s="165"/>
      <c r="FH39" s="165"/>
      <c r="FI39" s="165"/>
      <c r="FJ39" s="165"/>
      <c r="FK39" s="165"/>
      <c r="FL39" s="165"/>
      <c r="FM39" s="165"/>
      <c r="FN39" s="165"/>
      <c r="FO39" s="165"/>
      <c r="FP39" s="165"/>
      <c r="FQ39" s="165"/>
      <c r="FR39" s="165"/>
      <c r="FS39" s="165"/>
      <c r="FT39" s="165"/>
      <c r="FU39" s="165"/>
      <c r="FV39" s="165"/>
      <c r="FW39" s="165"/>
      <c r="FX39" s="165"/>
      <c r="FY39" s="165"/>
      <c r="FZ39" s="165"/>
      <c r="GA39" s="165"/>
      <c r="GB39" s="165"/>
      <c r="GC39" s="165"/>
      <c r="GD39" s="165"/>
      <c r="GE39" s="165"/>
      <c r="GF39" s="165"/>
      <c r="GG39" s="165"/>
      <c r="GH39" s="165"/>
      <c r="GI39" s="165"/>
      <c r="GJ39" s="165"/>
      <c r="GK39" s="165"/>
      <c r="GL39" s="165"/>
      <c r="GM39" s="165"/>
      <c r="GN39" s="165"/>
      <c r="GO39" s="165"/>
      <c r="GP39" s="165"/>
      <c r="GQ39" s="165"/>
      <c r="GR39" s="165"/>
      <c r="GS39" s="165"/>
      <c r="GT39" s="165"/>
      <c r="GU39" s="165"/>
      <c r="GV39" s="165"/>
      <c r="GW39" s="165"/>
      <c r="GX39" s="165"/>
      <c r="GY39" s="165"/>
      <c r="GZ39" s="165"/>
      <c r="HA39" s="165"/>
      <c r="HB39" s="165"/>
      <c r="HC39" s="165"/>
      <c r="HD39" s="165"/>
      <c r="HE39" s="165"/>
      <c r="HF39" s="165"/>
      <c r="HG39" s="165"/>
      <c r="HH39" s="165"/>
      <c r="HI39" s="165"/>
      <c r="HJ39" s="165"/>
      <c r="HK39" s="165"/>
      <c r="HL39" s="165"/>
      <c r="HM39" s="165"/>
      <c r="HN39" s="165"/>
      <c r="HO39" s="165"/>
      <c r="HP39" s="165"/>
      <c r="HQ39" s="165"/>
      <c r="HR39" s="165"/>
      <c r="HS39" s="165"/>
      <c r="HT39" s="165"/>
      <c r="HU39" s="165"/>
      <c r="HV39" s="165"/>
      <c r="HW39" s="165"/>
      <c r="HX39" s="165"/>
      <c r="HY39" s="165"/>
      <c r="HZ39" s="165"/>
      <c r="IA39" s="165"/>
      <c r="IB39" s="165"/>
      <c r="IC39" s="165"/>
      <c r="ID39" s="165"/>
      <c r="IE39" s="165"/>
      <c r="IF39" s="165"/>
      <c r="IG39" s="165"/>
      <c r="IH39" s="165"/>
      <c r="II39" s="165"/>
      <c r="IJ39" s="165"/>
      <c r="IK39" s="165"/>
      <c r="IL39" s="165"/>
      <c r="IM39" s="165"/>
      <c r="IN39" s="165"/>
      <c r="IO39" s="165"/>
      <c r="IP39" s="165"/>
      <c r="IQ39" s="165"/>
      <c r="IR39" s="165"/>
      <c r="IS39" s="165"/>
      <c r="IT39" s="165"/>
      <c r="IU39" s="165"/>
      <c r="IV39" s="165"/>
    </row>
    <row r="40" spans="1:256" ht="21">
      <c r="A40" s="162" t="s">
        <v>129</v>
      </c>
      <c r="B40" s="163" t="s">
        <v>77</v>
      </c>
      <c r="C40" s="137" t="s">
        <v>113</v>
      </c>
      <c r="D40" s="137" t="s">
        <v>79</v>
      </c>
      <c r="E40" s="137" t="s">
        <v>113</v>
      </c>
      <c r="F40" s="137" t="s">
        <v>79</v>
      </c>
      <c r="G40" s="137" t="s">
        <v>113</v>
      </c>
      <c r="H40" s="137" t="s">
        <v>79</v>
      </c>
      <c r="I40" s="137" t="s">
        <v>113</v>
      </c>
      <c r="J40" s="137" t="s">
        <v>79</v>
      </c>
      <c r="K40" s="137" t="s">
        <v>113</v>
      </c>
      <c r="L40" s="137" t="s">
        <v>79</v>
      </c>
      <c r="M40" s="164"/>
      <c r="N40" s="165"/>
      <c r="O40" s="140">
        <v>12</v>
      </c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5"/>
      <c r="CL40" s="165"/>
      <c r="CM40" s="165"/>
      <c r="CN40" s="165"/>
      <c r="CO40" s="165"/>
      <c r="CP40" s="165"/>
      <c r="CQ40" s="165"/>
      <c r="CR40" s="165"/>
      <c r="CS40" s="165"/>
      <c r="CT40" s="165"/>
      <c r="CU40" s="165"/>
      <c r="CV40" s="165"/>
      <c r="CW40" s="165"/>
      <c r="CX40" s="165"/>
      <c r="CY40" s="165"/>
      <c r="CZ40" s="165"/>
      <c r="DA40" s="165"/>
      <c r="DB40" s="165"/>
      <c r="DC40" s="165"/>
      <c r="DD40" s="165"/>
      <c r="DE40" s="165"/>
      <c r="DF40" s="165"/>
      <c r="DG40" s="165"/>
      <c r="DH40" s="165"/>
      <c r="DI40" s="165"/>
      <c r="DJ40" s="165"/>
      <c r="DK40" s="165"/>
      <c r="DL40" s="165"/>
      <c r="DM40" s="165"/>
      <c r="DN40" s="165"/>
      <c r="DO40" s="165"/>
      <c r="DP40" s="165"/>
      <c r="DQ40" s="165"/>
      <c r="DR40" s="165"/>
      <c r="DS40" s="165"/>
      <c r="DT40" s="165"/>
      <c r="DU40" s="165"/>
      <c r="DV40" s="165"/>
      <c r="DW40" s="165"/>
      <c r="DX40" s="165"/>
      <c r="DY40" s="165"/>
      <c r="DZ40" s="165"/>
      <c r="EA40" s="165"/>
      <c r="EB40" s="165"/>
      <c r="EC40" s="165"/>
      <c r="ED40" s="165"/>
      <c r="EE40" s="165"/>
      <c r="EF40" s="165"/>
      <c r="EG40" s="165"/>
      <c r="EH40" s="165"/>
      <c r="EI40" s="165"/>
      <c r="EJ40" s="165"/>
      <c r="EK40" s="165"/>
      <c r="EL40" s="165"/>
      <c r="EM40" s="165"/>
      <c r="EN40" s="165"/>
      <c r="EO40" s="165"/>
      <c r="EP40" s="165"/>
      <c r="EQ40" s="165"/>
      <c r="ER40" s="165"/>
      <c r="ES40" s="165"/>
      <c r="ET40" s="165"/>
      <c r="EU40" s="165"/>
      <c r="EV40" s="165"/>
      <c r="EW40" s="165"/>
      <c r="EX40" s="165"/>
      <c r="EY40" s="165"/>
      <c r="EZ40" s="165"/>
      <c r="FA40" s="165"/>
      <c r="FB40" s="165"/>
      <c r="FC40" s="165"/>
      <c r="FD40" s="165"/>
      <c r="FE40" s="165"/>
      <c r="FF40" s="165"/>
      <c r="FG40" s="165"/>
      <c r="FH40" s="165"/>
      <c r="FI40" s="165"/>
      <c r="FJ40" s="165"/>
      <c r="FK40" s="165"/>
      <c r="FL40" s="165"/>
      <c r="FM40" s="165"/>
      <c r="FN40" s="165"/>
      <c r="FO40" s="165"/>
      <c r="FP40" s="165"/>
      <c r="FQ40" s="165"/>
      <c r="FR40" s="165"/>
      <c r="FS40" s="165"/>
      <c r="FT40" s="165"/>
      <c r="FU40" s="165"/>
      <c r="FV40" s="165"/>
      <c r="FW40" s="165"/>
      <c r="FX40" s="165"/>
      <c r="FY40" s="165"/>
      <c r="FZ40" s="165"/>
      <c r="GA40" s="165"/>
      <c r="GB40" s="165"/>
      <c r="GC40" s="165"/>
      <c r="GD40" s="165"/>
      <c r="GE40" s="165"/>
      <c r="GF40" s="165"/>
      <c r="GG40" s="165"/>
      <c r="GH40" s="165"/>
      <c r="GI40" s="165"/>
      <c r="GJ40" s="165"/>
      <c r="GK40" s="165"/>
      <c r="GL40" s="165"/>
      <c r="GM40" s="165"/>
      <c r="GN40" s="165"/>
      <c r="GO40" s="165"/>
      <c r="GP40" s="165"/>
      <c r="GQ40" s="165"/>
      <c r="GR40" s="165"/>
      <c r="GS40" s="165"/>
      <c r="GT40" s="165"/>
      <c r="GU40" s="165"/>
      <c r="GV40" s="165"/>
      <c r="GW40" s="165"/>
      <c r="GX40" s="165"/>
      <c r="GY40" s="165"/>
      <c r="GZ40" s="165"/>
      <c r="HA40" s="165"/>
      <c r="HB40" s="165"/>
      <c r="HC40" s="165"/>
      <c r="HD40" s="165"/>
      <c r="HE40" s="165"/>
      <c r="HF40" s="165"/>
      <c r="HG40" s="165"/>
      <c r="HH40" s="165"/>
      <c r="HI40" s="165"/>
      <c r="HJ40" s="165"/>
      <c r="HK40" s="165"/>
      <c r="HL40" s="165"/>
      <c r="HM40" s="165"/>
      <c r="HN40" s="165"/>
      <c r="HO40" s="165"/>
      <c r="HP40" s="165"/>
      <c r="HQ40" s="165"/>
      <c r="HR40" s="165"/>
      <c r="HS40" s="165"/>
      <c r="HT40" s="165"/>
      <c r="HU40" s="165"/>
      <c r="HV40" s="165"/>
      <c r="HW40" s="165"/>
      <c r="HX40" s="165"/>
      <c r="HY40" s="165"/>
      <c r="HZ40" s="165"/>
      <c r="IA40" s="165"/>
      <c r="IB40" s="165"/>
      <c r="IC40" s="165"/>
      <c r="ID40" s="165"/>
      <c r="IE40" s="165"/>
      <c r="IF40" s="165"/>
      <c r="IG40" s="165"/>
      <c r="IH40" s="165"/>
      <c r="II40" s="165"/>
      <c r="IJ40" s="165"/>
      <c r="IK40" s="165"/>
      <c r="IL40" s="165"/>
      <c r="IM40" s="165"/>
      <c r="IN40" s="165"/>
      <c r="IO40" s="165"/>
      <c r="IP40" s="165"/>
      <c r="IQ40" s="165"/>
      <c r="IR40" s="165"/>
      <c r="IS40" s="165"/>
      <c r="IT40" s="165"/>
      <c r="IU40" s="165"/>
      <c r="IV40" s="165"/>
    </row>
    <row r="41" spans="1:256" ht="21">
      <c r="A41" s="167" t="s">
        <v>102</v>
      </c>
      <c r="B41" s="163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64"/>
      <c r="N41" s="165"/>
      <c r="O41" s="140">
        <v>11</v>
      </c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65"/>
      <c r="CX41" s="165"/>
      <c r="CY41" s="165"/>
      <c r="CZ41" s="165"/>
      <c r="DA41" s="165"/>
      <c r="DB41" s="165"/>
      <c r="DC41" s="165"/>
      <c r="DD41" s="165"/>
      <c r="DE41" s="165"/>
      <c r="DF41" s="165"/>
      <c r="DG41" s="165"/>
      <c r="DH41" s="165"/>
      <c r="DI41" s="165"/>
      <c r="DJ41" s="165"/>
      <c r="DK41" s="165"/>
      <c r="DL41" s="165"/>
      <c r="DM41" s="165"/>
      <c r="DN41" s="165"/>
      <c r="DO41" s="165"/>
      <c r="DP41" s="165"/>
      <c r="DQ41" s="165"/>
      <c r="DR41" s="165"/>
      <c r="DS41" s="165"/>
      <c r="DT41" s="165"/>
      <c r="DU41" s="165"/>
      <c r="DV41" s="165"/>
      <c r="DW41" s="165"/>
      <c r="DX41" s="165"/>
      <c r="DY41" s="165"/>
      <c r="DZ41" s="165"/>
      <c r="EA41" s="165"/>
      <c r="EB41" s="165"/>
      <c r="EC41" s="165"/>
      <c r="ED41" s="165"/>
      <c r="EE41" s="165"/>
      <c r="EF41" s="165"/>
      <c r="EG41" s="165"/>
      <c r="EH41" s="165"/>
      <c r="EI41" s="165"/>
      <c r="EJ41" s="165"/>
      <c r="EK41" s="165"/>
      <c r="EL41" s="165"/>
      <c r="EM41" s="165"/>
      <c r="EN41" s="165"/>
      <c r="EO41" s="165"/>
      <c r="EP41" s="165"/>
      <c r="EQ41" s="165"/>
      <c r="ER41" s="165"/>
      <c r="ES41" s="165"/>
      <c r="ET41" s="165"/>
      <c r="EU41" s="165"/>
      <c r="EV41" s="165"/>
      <c r="EW41" s="165"/>
      <c r="EX41" s="165"/>
      <c r="EY41" s="165"/>
      <c r="EZ41" s="165"/>
      <c r="FA41" s="165"/>
      <c r="FB41" s="165"/>
      <c r="FC41" s="165"/>
      <c r="FD41" s="165"/>
      <c r="FE41" s="165"/>
      <c r="FF41" s="165"/>
      <c r="FG41" s="165"/>
      <c r="FH41" s="165"/>
      <c r="FI41" s="165"/>
      <c r="FJ41" s="165"/>
      <c r="FK41" s="165"/>
      <c r="FL41" s="165"/>
      <c r="FM41" s="165"/>
      <c r="FN41" s="165"/>
      <c r="FO41" s="165"/>
      <c r="FP41" s="165"/>
      <c r="FQ41" s="165"/>
      <c r="FR41" s="165"/>
      <c r="FS41" s="165"/>
      <c r="FT41" s="165"/>
      <c r="FU41" s="165"/>
      <c r="FV41" s="165"/>
      <c r="FW41" s="165"/>
      <c r="FX41" s="165"/>
      <c r="FY41" s="165"/>
      <c r="FZ41" s="165"/>
      <c r="GA41" s="165"/>
      <c r="GB41" s="165"/>
      <c r="GC41" s="165"/>
      <c r="GD41" s="165"/>
      <c r="GE41" s="165"/>
      <c r="GF41" s="165"/>
      <c r="GG41" s="165"/>
      <c r="GH41" s="165"/>
      <c r="GI41" s="165"/>
      <c r="GJ41" s="165"/>
      <c r="GK41" s="165"/>
      <c r="GL41" s="165"/>
      <c r="GM41" s="165"/>
      <c r="GN41" s="165"/>
      <c r="GO41" s="165"/>
      <c r="GP41" s="165"/>
      <c r="GQ41" s="165"/>
      <c r="GR41" s="165"/>
      <c r="GS41" s="165"/>
      <c r="GT41" s="165"/>
      <c r="GU41" s="165"/>
      <c r="GV41" s="165"/>
      <c r="GW41" s="165"/>
      <c r="GX41" s="165"/>
      <c r="GY41" s="165"/>
      <c r="GZ41" s="165"/>
      <c r="HA41" s="165"/>
      <c r="HB41" s="165"/>
      <c r="HC41" s="165"/>
      <c r="HD41" s="165"/>
      <c r="HE41" s="165"/>
      <c r="HF41" s="165"/>
      <c r="HG41" s="165"/>
      <c r="HH41" s="165"/>
      <c r="HI41" s="165"/>
      <c r="HJ41" s="165"/>
      <c r="HK41" s="165"/>
      <c r="HL41" s="165"/>
      <c r="HM41" s="165"/>
      <c r="HN41" s="165"/>
      <c r="HO41" s="165"/>
      <c r="HP41" s="165"/>
      <c r="HQ41" s="165"/>
      <c r="HR41" s="165"/>
      <c r="HS41" s="165"/>
      <c r="HT41" s="165"/>
      <c r="HU41" s="165"/>
      <c r="HV41" s="165"/>
      <c r="HW41" s="165"/>
      <c r="HX41" s="165"/>
      <c r="HY41" s="165"/>
      <c r="HZ41" s="165"/>
      <c r="IA41" s="165"/>
      <c r="IB41" s="165"/>
      <c r="IC41" s="165"/>
      <c r="ID41" s="165"/>
      <c r="IE41" s="165"/>
      <c r="IF41" s="165"/>
      <c r="IG41" s="165"/>
      <c r="IH41" s="165"/>
      <c r="II41" s="165"/>
      <c r="IJ41" s="165"/>
      <c r="IK41" s="165"/>
      <c r="IL41" s="165"/>
      <c r="IM41" s="165"/>
      <c r="IN41" s="165"/>
      <c r="IO41" s="165"/>
      <c r="IP41" s="165"/>
      <c r="IQ41" s="165"/>
      <c r="IR41" s="165"/>
      <c r="IS41" s="165"/>
      <c r="IT41" s="165"/>
      <c r="IU41" s="165"/>
      <c r="IV41" s="165"/>
    </row>
    <row r="42" spans="1:256" ht="21">
      <c r="A42" s="162" t="s">
        <v>103</v>
      </c>
      <c r="B42" s="163" t="s">
        <v>77</v>
      </c>
      <c r="C42" s="137" t="s">
        <v>130</v>
      </c>
      <c r="D42" s="137" t="s">
        <v>79</v>
      </c>
      <c r="E42" s="137" t="s">
        <v>130</v>
      </c>
      <c r="F42" s="137" t="s">
        <v>79</v>
      </c>
      <c r="G42" s="137" t="s">
        <v>130</v>
      </c>
      <c r="H42" s="137" t="s">
        <v>79</v>
      </c>
      <c r="I42" s="137" t="s">
        <v>130</v>
      </c>
      <c r="J42" s="137" t="s">
        <v>79</v>
      </c>
      <c r="K42" s="137" t="s">
        <v>130</v>
      </c>
      <c r="L42" s="137" t="s">
        <v>79</v>
      </c>
      <c r="M42" s="164"/>
      <c r="N42" s="165"/>
      <c r="O42" s="140">
        <v>12</v>
      </c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5"/>
      <c r="DA42" s="165"/>
      <c r="DB42" s="165"/>
      <c r="DC42" s="165"/>
      <c r="DD42" s="165"/>
      <c r="DE42" s="165"/>
      <c r="DF42" s="165"/>
      <c r="DG42" s="165"/>
      <c r="DH42" s="165"/>
      <c r="DI42" s="165"/>
      <c r="DJ42" s="165"/>
      <c r="DK42" s="165"/>
      <c r="DL42" s="165"/>
      <c r="DM42" s="165"/>
      <c r="DN42" s="165"/>
      <c r="DO42" s="165"/>
      <c r="DP42" s="165"/>
      <c r="DQ42" s="165"/>
      <c r="DR42" s="165"/>
      <c r="DS42" s="165"/>
      <c r="DT42" s="165"/>
      <c r="DU42" s="165"/>
      <c r="DV42" s="165"/>
      <c r="DW42" s="165"/>
      <c r="DX42" s="165"/>
      <c r="DY42" s="165"/>
      <c r="DZ42" s="165"/>
      <c r="EA42" s="165"/>
      <c r="EB42" s="165"/>
      <c r="EC42" s="165"/>
      <c r="ED42" s="165"/>
      <c r="EE42" s="165"/>
      <c r="EF42" s="165"/>
      <c r="EG42" s="165"/>
      <c r="EH42" s="165"/>
      <c r="EI42" s="165"/>
      <c r="EJ42" s="165"/>
      <c r="EK42" s="165"/>
      <c r="EL42" s="165"/>
      <c r="EM42" s="165"/>
      <c r="EN42" s="165"/>
      <c r="EO42" s="165"/>
      <c r="EP42" s="165"/>
      <c r="EQ42" s="165"/>
      <c r="ER42" s="165"/>
      <c r="ES42" s="165"/>
      <c r="ET42" s="165"/>
      <c r="EU42" s="165"/>
      <c r="EV42" s="165"/>
      <c r="EW42" s="165"/>
      <c r="EX42" s="165"/>
      <c r="EY42" s="165"/>
      <c r="EZ42" s="165"/>
      <c r="FA42" s="165"/>
      <c r="FB42" s="165"/>
      <c r="FC42" s="165"/>
      <c r="FD42" s="165"/>
      <c r="FE42" s="165"/>
      <c r="FF42" s="165"/>
      <c r="FG42" s="165"/>
      <c r="FH42" s="165"/>
      <c r="FI42" s="165"/>
      <c r="FJ42" s="165"/>
      <c r="FK42" s="165"/>
      <c r="FL42" s="165"/>
      <c r="FM42" s="165"/>
      <c r="FN42" s="165"/>
      <c r="FO42" s="165"/>
      <c r="FP42" s="165"/>
      <c r="FQ42" s="165"/>
      <c r="FR42" s="165"/>
      <c r="FS42" s="165"/>
      <c r="FT42" s="165"/>
      <c r="FU42" s="165"/>
      <c r="FV42" s="165"/>
      <c r="FW42" s="165"/>
      <c r="FX42" s="165"/>
      <c r="FY42" s="165"/>
      <c r="FZ42" s="165"/>
      <c r="GA42" s="165"/>
      <c r="GB42" s="165"/>
      <c r="GC42" s="165"/>
      <c r="GD42" s="165"/>
      <c r="GE42" s="165"/>
      <c r="GF42" s="165"/>
      <c r="GG42" s="165"/>
      <c r="GH42" s="165"/>
      <c r="GI42" s="165"/>
      <c r="GJ42" s="165"/>
      <c r="GK42" s="165"/>
      <c r="GL42" s="165"/>
      <c r="GM42" s="165"/>
      <c r="GN42" s="165"/>
      <c r="GO42" s="165"/>
      <c r="GP42" s="165"/>
      <c r="GQ42" s="165"/>
      <c r="GR42" s="165"/>
      <c r="GS42" s="165"/>
      <c r="GT42" s="165"/>
      <c r="GU42" s="165"/>
      <c r="GV42" s="165"/>
      <c r="GW42" s="165"/>
      <c r="GX42" s="165"/>
      <c r="GY42" s="165"/>
      <c r="GZ42" s="165"/>
      <c r="HA42" s="165"/>
      <c r="HB42" s="165"/>
      <c r="HC42" s="165"/>
      <c r="HD42" s="165"/>
      <c r="HE42" s="165"/>
      <c r="HF42" s="165"/>
      <c r="HG42" s="165"/>
      <c r="HH42" s="165"/>
      <c r="HI42" s="165"/>
      <c r="HJ42" s="165"/>
      <c r="HK42" s="165"/>
      <c r="HL42" s="165"/>
      <c r="HM42" s="165"/>
      <c r="HN42" s="165"/>
      <c r="HO42" s="165"/>
      <c r="HP42" s="165"/>
      <c r="HQ42" s="165"/>
      <c r="HR42" s="165"/>
      <c r="HS42" s="165"/>
      <c r="HT42" s="165"/>
      <c r="HU42" s="165"/>
      <c r="HV42" s="165"/>
      <c r="HW42" s="165"/>
      <c r="HX42" s="165"/>
      <c r="HY42" s="165"/>
      <c r="HZ42" s="165"/>
      <c r="IA42" s="165"/>
      <c r="IB42" s="165"/>
      <c r="IC42" s="165"/>
      <c r="ID42" s="165"/>
      <c r="IE42" s="165"/>
      <c r="IF42" s="165"/>
      <c r="IG42" s="165"/>
      <c r="IH42" s="165"/>
      <c r="II42" s="165"/>
      <c r="IJ42" s="165"/>
      <c r="IK42" s="165"/>
      <c r="IL42" s="165"/>
      <c r="IM42" s="165"/>
      <c r="IN42" s="165"/>
      <c r="IO42" s="165"/>
      <c r="IP42" s="165"/>
      <c r="IQ42" s="165"/>
      <c r="IR42" s="165"/>
      <c r="IS42" s="165"/>
      <c r="IT42" s="165"/>
      <c r="IU42" s="165"/>
      <c r="IV42" s="165"/>
    </row>
    <row r="43" spans="1:256" ht="21">
      <c r="A43" s="167" t="s">
        <v>121</v>
      </c>
      <c r="B43" s="163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64"/>
      <c r="N43" s="165"/>
      <c r="O43" s="140">
        <v>11</v>
      </c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165"/>
      <c r="DA43" s="165"/>
      <c r="DB43" s="165"/>
      <c r="DC43" s="165"/>
      <c r="DD43" s="165"/>
      <c r="DE43" s="165"/>
      <c r="DF43" s="165"/>
      <c r="DG43" s="165"/>
      <c r="DH43" s="165"/>
      <c r="DI43" s="165"/>
      <c r="DJ43" s="165"/>
      <c r="DK43" s="165"/>
      <c r="DL43" s="165"/>
      <c r="DM43" s="165"/>
      <c r="DN43" s="165"/>
      <c r="DO43" s="165"/>
      <c r="DP43" s="165"/>
      <c r="DQ43" s="165"/>
      <c r="DR43" s="165"/>
      <c r="DS43" s="165"/>
      <c r="DT43" s="165"/>
      <c r="DU43" s="165"/>
      <c r="DV43" s="165"/>
      <c r="DW43" s="165"/>
      <c r="DX43" s="165"/>
      <c r="DY43" s="165"/>
      <c r="DZ43" s="165"/>
      <c r="EA43" s="165"/>
      <c r="EB43" s="165"/>
      <c r="EC43" s="165"/>
      <c r="ED43" s="165"/>
      <c r="EE43" s="165"/>
      <c r="EF43" s="165"/>
      <c r="EG43" s="165"/>
      <c r="EH43" s="165"/>
      <c r="EI43" s="165"/>
      <c r="EJ43" s="165"/>
      <c r="EK43" s="165"/>
      <c r="EL43" s="165"/>
      <c r="EM43" s="165"/>
      <c r="EN43" s="165"/>
      <c r="EO43" s="165"/>
      <c r="EP43" s="165"/>
      <c r="EQ43" s="165"/>
      <c r="ER43" s="165"/>
      <c r="ES43" s="165"/>
      <c r="ET43" s="165"/>
      <c r="EU43" s="165"/>
      <c r="EV43" s="165"/>
      <c r="EW43" s="165"/>
      <c r="EX43" s="165"/>
      <c r="EY43" s="165"/>
      <c r="EZ43" s="165"/>
      <c r="FA43" s="165"/>
      <c r="FB43" s="165"/>
      <c r="FC43" s="165"/>
      <c r="FD43" s="165"/>
      <c r="FE43" s="165"/>
      <c r="FF43" s="165"/>
      <c r="FG43" s="165"/>
      <c r="FH43" s="165"/>
      <c r="FI43" s="165"/>
      <c r="FJ43" s="165"/>
      <c r="FK43" s="165"/>
      <c r="FL43" s="165"/>
      <c r="FM43" s="165"/>
      <c r="FN43" s="165"/>
      <c r="FO43" s="165"/>
      <c r="FP43" s="165"/>
      <c r="FQ43" s="165"/>
      <c r="FR43" s="165"/>
      <c r="FS43" s="165"/>
      <c r="FT43" s="165"/>
      <c r="FU43" s="165"/>
      <c r="FV43" s="165"/>
      <c r="FW43" s="165"/>
      <c r="FX43" s="165"/>
      <c r="FY43" s="165"/>
      <c r="FZ43" s="165"/>
      <c r="GA43" s="165"/>
      <c r="GB43" s="165"/>
      <c r="GC43" s="165"/>
      <c r="GD43" s="165"/>
      <c r="GE43" s="165"/>
      <c r="GF43" s="165"/>
      <c r="GG43" s="165"/>
      <c r="GH43" s="165"/>
      <c r="GI43" s="165"/>
      <c r="GJ43" s="165"/>
      <c r="GK43" s="165"/>
      <c r="GL43" s="165"/>
      <c r="GM43" s="165"/>
      <c r="GN43" s="165"/>
      <c r="GO43" s="165"/>
      <c r="GP43" s="165"/>
      <c r="GQ43" s="165"/>
      <c r="GR43" s="165"/>
      <c r="GS43" s="165"/>
      <c r="GT43" s="165"/>
      <c r="GU43" s="165"/>
      <c r="GV43" s="165"/>
      <c r="GW43" s="165"/>
      <c r="GX43" s="165"/>
      <c r="GY43" s="165"/>
      <c r="GZ43" s="165"/>
      <c r="HA43" s="165"/>
      <c r="HB43" s="165"/>
      <c r="HC43" s="165"/>
      <c r="HD43" s="165"/>
      <c r="HE43" s="165"/>
      <c r="HF43" s="165"/>
      <c r="HG43" s="165"/>
      <c r="HH43" s="165"/>
      <c r="HI43" s="165"/>
      <c r="HJ43" s="165"/>
      <c r="HK43" s="165"/>
      <c r="HL43" s="165"/>
      <c r="HM43" s="165"/>
      <c r="HN43" s="165"/>
      <c r="HO43" s="165"/>
      <c r="HP43" s="165"/>
      <c r="HQ43" s="165"/>
      <c r="HR43" s="165"/>
      <c r="HS43" s="165"/>
      <c r="HT43" s="165"/>
      <c r="HU43" s="165"/>
      <c r="HV43" s="165"/>
      <c r="HW43" s="165"/>
      <c r="HX43" s="165"/>
      <c r="HY43" s="165"/>
      <c r="HZ43" s="165"/>
      <c r="IA43" s="165"/>
      <c r="IB43" s="165"/>
      <c r="IC43" s="165"/>
      <c r="ID43" s="165"/>
      <c r="IE43" s="165"/>
      <c r="IF43" s="165"/>
      <c r="IG43" s="165"/>
      <c r="IH43" s="165"/>
      <c r="II43" s="165"/>
      <c r="IJ43" s="165"/>
      <c r="IK43" s="165"/>
      <c r="IL43" s="165"/>
      <c r="IM43" s="165"/>
      <c r="IN43" s="165"/>
      <c r="IO43" s="165"/>
      <c r="IP43" s="165"/>
      <c r="IQ43" s="165"/>
      <c r="IR43" s="165"/>
      <c r="IS43" s="165"/>
      <c r="IT43" s="165"/>
      <c r="IU43" s="165"/>
      <c r="IV43" s="165"/>
    </row>
    <row r="44" spans="1:256" ht="21">
      <c r="A44" s="161" t="s">
        <v>122</v>
      </c>
      <c r="B44" s="157" t="s">
        <v>123</v>
      </c>
      <c r="C44" s="387">
        <v>250000</v>
      </c>
      <c r="D44" s="170"/>
      <c r="E44" s="170"/>
      <c r="F44" s="170"/>
      <c r="G44" s="387">
        <v>250000</v>
      </c>
      <c r="H44" s="170"/>
      <c r="I44" s="170"/>
      <c r="J44" s="170"/>
      <c r="K44" s="170"/>
      <c r="L44" s="170"/>
      <c r="M44" s="158"/>
      <c r="N44" s="159"/>
      <c r="O44" s="147">
        <v>12</v>
      </c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  <c r="FH44" s="159"/>
      <c r="FI44" s="159"/>
      <c r="FJ44" s="159"/>
      <c r="FK44" s="159"/>
      <c r="FL44" s="159"/>
      <c r="FM44" s="159"/>
      <c r="FN44" s="159"/>
      <c r="FO44" s="159"/>
      <c r="FP44" s="159"/>
      <c r="FQ44" s="159"/>
      <c r="FR44" s="159"/>
      <c r="FS44" s="159"/>
      <c r="FT44" s="159"/>
      <c r="FU44" s="159"/>
      <c r="FV44" s="159"/>
      <c r="FW44" s="159"/>
      <c r="FX44" s="159"/>
      <c r="FY44" s="159"/>
      <c r="FZ44" s="159"/>
      <c r="GA44" s="159"/>
      <c r="GB44" s="159"/>
      <c r="GC44" s="159"/>
      <c r="GD44" s="159"/>
      <c r="GE44" s="159"/>
      <c r="GF44" s="159"/>
      <c r="GG44" s="159"/>
      <c r="GH44" s="159"/>
      <c r="GI44" s="159"/>
      <c r="GJ44" s="159"/>
      <c r="GK44" s="159"/>
      <c r="GL44" s="159"/>
      <c r="GM44" s="159"/>
      <c r="GN44" s="159"/>
      <c r="GO44" s="159"/>
      <c r="GP44" s="159"/>
      <c r="GQ44" s="159"/>
      <c r="GR44" s="159"/>
      <c r="GS44" s="159"/>
      <c r="GT44" s="159"/>
      <c r="GU44" s="159"/>
      <c r="GV44" s="159"/>
      <c r="GW44" s="159"/>
      <c r="GX44" s="159"/>
      <c r="GY44" s="159"/>
      <c r="GZ44" s="159"/>
      <c r="HA44" s="159"/>
      <c r="HB44" s="159"/>
      <c r="HC44" s="159"/>
      <c r="HD44" s="159"/>
      <c r="HE44" s="159"/>
      <c r="HF44" s="159"/>
      <c r="HG44" s="159"/>
      <c r="HH44" s="159"/>
      <c r="HI44" s="159"/>
      <c r="HJ44" s="159"/>
      <c r="HK44" s="159"/>
      <c r="HL44" s="159"/>
      <c r="HM44" s="159"/>
      <c r="HN44" s="159"/>
      <c r="HO44" s="159"/>
      <c r="HP44" s="159"/>
      <c r="HQ44" s="159"/>
      <c r="HR44" s="159"/>
      <c r="HS44" s="159"/>
      <c r="HT44" s="159"/>
      <c r="HU44" s="159"/>
      <c r="HV44" s="159"/>
      <c r="HW44" s="159"/>
      <c r="HX44" s="159"/>
      <c r="HY44" s="159"/>
      <c r="HZ44" s="159"/>
      <c r="IA44" s="159"/>
      <c r="IB44" s="159"/>
      <c r="IC44" s="159"/>
      <c r="ID44" s="159"/>
      <c r="IE44" s="159"/>
      <c r="IF44" s="159"/>
      <c r="IG44" s="159"/>
      <c r="IH44" s="159"/>
      <c r="II44" s="159"/>
      <c r="IJ44" s="159"/>
      <c r="IK44" s="159"/>
      <c r="IL44" s="159"/>
      <c r="IM44" s="159"/>
      <c r="IN44" s="159"/>
      <c r="IO44" s="159"/>
      <c r="IP44" s="159"/>
      <c r="IQ44" s="159"/>
      <c r="IR44" s="159"/>
      <c r="IS44" s="159"/>
      <c r="IT44" s="159"/>
      <c r="IU44" s="159"/>
      <c r="IV44" s="159"/>
    </row>
    <row r="45" spans="1:256" ht="45" customHeight="1">
      <c r="A45" s="112" t="s">
        <v>105</v>
      </c>
      <c r="B45" s="113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80">
        <v>3</v>
      </c>
      <c r="N45" s="71"/>
      <c r="O45" s="111">
        <v>4</v>
      </c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  <c r="IR45" s="71"/>
      <c r="IS45" s="71"/>
      <c r="IT45" s="71"/>
      <c r="IU45" s="71"/>
      <c r="IV45" s="71"/>
    </row>
    <row r="46" spans="1:256" ht="71.25" customHeight="1">
      <c r="A46" s="115" t="s">
        <v>131</v>
      </c>
      <c r="B46" s="113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80">
        <v>4</v>
      </c>
      <c r="N46" s="71"/>
      <c r="O46" s="111">
        <v>6</v>
      </c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71"/>
      <c r="IM46" s="71"/>
      <c r="IN46" s="71"/>
      <c r="IO46" s="71"/>
      <c r="IP46" s="71"/>
      <c r="IQ46" s="71"/>
      <c r="IR46" s="71"/>
      <c r="IS46" s="71"/>
      <c r="IT46" s="71"/>
      <c r="IU46" s="71"/>
      <c r="IV46" s="71"/>
    </row>
    <row r="47" spans="1:256" ht="21">
      <c r="A47" s="166" t="s">
        <v>201</v>
      </c>
      <c r="B47" s="163" t="s">
        <v>77</v>
      </c>
      <c r="C47" s="137" t="s">
        <v>132</v>
      </c>
      <c r="D47" s="137" t="s">
        <v>79</v>
      </c>
      <c r="E47" s="137" t="s">
        <v>79</v>
      </c>
      <c r="F47" s="137" t="s">
        <v>79</v>
      </c>
      <c r="G47" s="137" t="s">
        <v>79</v>
      </c>
      <c r="H47" s="137" t="s">
        <v>79</v>
      </c>
      <c r="I47" s="137" t="s">
        <v>79</v>
      </c>
      <c r="J47" s="137" t="s">
        <v>79</v>
      </c>
      <c r="K47" s="137" t="s">
        <v>132</v>
      </c>
      <c r="L47" s="137" t="s">
        <v>79</v>
      </c>
      <c r="M47" s="164"/>
      <c r="N47" s="165"/>
      <c r="O47" s="140">
        <v>7</v>
      </c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  <c r="BX47" s="165"/>
      <c r="BY47" s="165"/>
      <c r="BZ47" s="165"/>
      <c r="CA47" s="165"/>
      <c r="CB47" s="165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/>
      <c r="CO47" s="165"/>
      <c r="CP47" s="165"/>
      <c r="CQ47" s="165"/>
      <c r="CR47" s="165"/>
      <c r="CS47" s="165"/>
      <c r="CT47" s="165"/>
      <c r="CU47" s="165"/>
      <c r="CV47" s="165"/>
      <c r="CW47" s="165"/>
      <c r="CX47" s="165"/>
      <c r="CY47" s="165"/>
      <c r="CZ47" s="165"/>
      <c r="DA47" s="165"/>
      <c r="DB47" s="165"/>
      <c r="DC47" s="165"/>
      <c r="DD47" s="165"/>
      <c r="DE47" s="165"/>
      <c r="DF47" s="165"/>
      <c r="DG47" s="165"/>
      <c r="DH47" s="165"/>
      <c r="DI47" s="165"/>
      <c r="DJ47" s="165"/>
      <c r="DK47" s="165"/>
      <c r="DL47" s="165"/>
      <c r="DM47" s="165"/>
      <c r="DN47" s="165"/>
      <c r="DO47" s="165"/>
      <c r="DP47" s="165"/>
      <c r="DQ47" s="165"/>
      <c r="DR47" s="165"/>
      <c r="DS47" s="165"/>
      <c r="DT47" s="165"/>
      <c r="DU47" s="165"/>
      <c r="DV47" s="165"/>
      <c r="DW47" s="165"/>
      <c r="DX47" s="165"/>
      <c r="DY47" s="165"/>
      <c r="DZ47" s="165"/>
      <c r="EA47" s="165"/>
      <c r="EB47" s="165"/>
      <c r="EC47" s="165"/>
      <c r="ED47" s="165"/>
      <c r="EE47" s="165"/>
      <c r="EF47" s="165"/>
      <c r="EG47" s="165"/>
      <c r="EH47" s="165"/>
      <c r="EI47" s="165"/>
      <c r="EJ47" s="165"/>
      <c r="EK47" s="165"/>
      <c r="EL47" s="165"/>
      <c r="EM47" s="165"/>
      <c r="EN47" s="165"/>
      <c r="EO47" s="165"/>
      <c r="EP47" s="165"/>
      <c r="EQ47" s="165"/>
      <c r="ER47" s="165"/>
      <c r="ES47" s="165"/>
      <c r="ET47" s="165"/>
      <c r="EU47" s="165"/>
      <c r="EV47" s="165"/>
      <c r="EW47" s="165"/>
      <c r="EX47" s="165"/>
      <c r="EY47" s="165"/>
      <c r="EZ47" s="165"/>
      <c r="FA47" s="165"/>
      <c r="FB47" s="165"/>
      <c r="FC47" s="165"/>
      <c r="FD47" s="165"/>
      <c r="FE47" s="165"/>
      <c r="FF47" s="165"/>
      <c r="FG47" s="165"/>
      <c r="FH47" s="165"/>
      <c r="FI47" s="165"/>
      <c r="FJ47" s="165"/>
      <c r="FK47" s="165"/>
      <c r="FL47" s="165"/>
      <c r="FM47" s="165"/>
      <c r="FN47" s="165"/>
      <c r="FO47" s="165"/>
      <c r="FP47" s="165"/>
      <c r="FQ47" s="165"/>
      <c r="FR47" s="165"/>
      <c r="FS47" s="165"/>
      <c r="FT47" s="165"/>
      <c r="FU47" s="165"/>
      <c r="FV47" s="165"/>
      <c r="FW47" s="165"/>
      <c r="FX47" s="165"/>
      <c r="FY47" s="165"/>
      <c r="FZ47" s="165"/>
      <c r="GA47" s="165"/>
      <c r="GB47" s="165"/>
      <c r="GC47" s="165"/>
      <c r="GD47" s="165"/>
      <c r="GE47" s="165"/>
      <c r="GF47" s="165"/>
      <c r="GG47" s="165"/>
      <c r="GH47" s="165"/>
      <c r="GI47" s="165"/>
      <c r="GJ47" s="165"/>
      <c r="GK47" s="165"/>
      <c r="GL47" s="165"/>
      <c r="GM47" s="165"/>
      <c r="GN47" s="165"/>
      <c r="GO47" s="165"/>
      <c r="GP47" s="165"/>
      <c r="GQ47" s="165"/>
      <c r="GR47" s="165"/>
      <c r="GS47" s="165"/>
      <c r="GT47" s="165"/>
      <c r="GU47" s="165"/>
      <c r="GV47" s="165"/>
      <c r="GW47" s="165"/>
      <c r="GX47" s="165"/>
      <c r="GY47" s="165"/>
      <c r="GZ47" s="165"/>
      <c r="HA47" s="165"/>
      <c r="HB47" s="165"/>
      <c r="HC47" s="165"/>
      <c r="HD47" s="165"/>
      <c r="HE47" s="165"/>
      <c r="HF47" s="165"/>
      <c r="HG47" s="165"/>
      <c r="HH47" s="165"/>
      <c r="HI47" s="165"/>
      <c r="HJ47" s="165"/>
      <c r="HK47" s="165"/>
      <c r="HL47" s="165"/>
      <c r="HM47" s="165"/>
      <c r="HN47" s="165"/>
      <c r="HO47" s="165"/>
      <c r="HP47" s="165"/>
      <c r="HQ47" s="165"/>
      <c r="HR47" s="165"/>
      <c r="HS47" s="165"/>
      <c r="HT47" s="165"/>
      <c r="HU47" s="165"/>
      <c r="HV47" s="165"/>
      <c r="HW47" s="165"/>
      <c r="HX47" s="165"/>
      <c r="HY47" s="165"/>
      <c r="HZ47" s="165"/>
      <c r="IA47" s="165"/>
      <c r="IB47" s="165"/>
      <c r="IC47" s="165"/>
      <c r="ID47" s="165"/>
      <c r="IE47" s="165"/>
      <c r="IF47" s="165"/>
      <c r="IG47" s="165"/>
      <c r="IH47" s="165"/>
      <c r="II47" s="165"/>
      <c r="IJ47" s="165"/>
      <c r="IK47" s="165"/>
      <c r="IL47" s="165"/>
      <c r="IM47" s="165"/>
      <c r="IN47" s="165"/>
      <c r="IO47" s="165"/>
      <c r="IP47" s="165"/>
      <c r="IQ47" s="165"/>
      <c r="IR47" s="165"/>
      <c r="IS47" s="165"/>
      <c r="IT47" s="165"/>
      <c r="IU47" s="165"/>
      <c r="IV47" s="165"/>
    </row>
    <row r="48" spans="1:256" ht="42">
      <c r="A48" s="166" t="s">
        <v>202</v>
      </c>
      <c r="B48" s="163" t="s">
        <v>77</v>
      </c>
      <c r="C48" s="137" t="s">
        <v>110</v>
      </c>
      <c r="D48" s="137" t="s">
        <v>79</v>
      </c>
      <c r="E48" s="137" t="s">
        <v>79</v>
      </c>
      <c r="F48" s="137" t="s">
        <v>79</v>
      </c>
      <c r="G48" s="137" t="s">
        <v>79</v>
      </c>
      <c r="H48" s="137" t="s">
        <v>79</v>
      </c>
      <c r="I48" s="137" t="s">
        <v>79</v>
      </c>
      <c r="J48" s="137" t="s">
        <v>79</v>
      </c>
      <c r="K48" s="137" t="s">
        <v>110</v>
      </c>
      <c r="L48" s="137" t="s">
        <v>79</v>
      </c>
      <c r="M48" s="164"/>
      <c r="N48" s="165"/>
      <c r="O48" s="140">
        <v>7</v>
      </c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5"/>
      <c r="BM48" s="165"/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  <c r="BX48" s="165"/>
      <c r="BY48" s="165"/>
      <c r="BZ48" s="165"/>
      <c r="CA48" s="165"/>
      <c r="CB48" s="165"/>
      <c r="CC48" s="165"/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  <c r="CO48" s="165"/>
      <c r="CP48" s="165"/>
      <c r="CQ48" s="165"/>
      <c r="CR48" s="165"/>
      <c r="CS48" s="165"/>
      <c r="CT48" s="165"/>
      <c r="CU48" s="165"/>
      <c r="CV48" s="165"/>
      <c r="CW48" s="165"/>
      <c r="CX48" s="165"/>
      <c r="CY48" s="165"/>
      <c r="CZ48" s="165"/>
      <c r="DA48" s="165"/>
      <c r="DB48" s="165"/>
      <c r="DC48" s="165"/>
      <c r="DD48" s="165"/>
      <c r="DE48" s="165"/>
      <c r="DF48" s="165"/>
      <c r="DG48" s="165"/>
      <c r="DH48" s="165"/>
      <c r="DI48" s="165"/>
      <c r="DJ48" s="165"/>
      <c r="DK48" s="165"/>
      <c r="DL48" s="165"/>
      <c r="DM48" s="165"/>
      <c r="DN48" s="165"/>
      <c r="DO48" s="165"/>
      <c r="DP48" s="165"/>
      <c r="DQ48" s="165"/>
      <c r="DR48" s="165"/>
      <c r="DS48" s="165"/>
      <c r="DT48" s="165"/>
      <c r="DU48" s="165"/>
      <c r="DV48" s="165"/>
      <c r="DW48" s="165"/>
      <c r="DX48" s="165"/>
      <c r="DY48" s="165"/>
      <c r="DZ48" s="165"/>
      <c r="EA48" s="165"/>
      <c r="EB48" s="165"/>
      <c r="EC48" s="165"/>
      <c r="ED48" s="165"/>
      <c r="EE48" s="165"/>
      <c r="EF48" s="165"/>
      <c r="EG48" s="165"/>
      <c r="EH48" s="165"/>
      <c r="EI48" s="165"/>
      <c r="EJ48" s="165"/>
      <c r="EK48" s="165"/>
      <c r="EL48" s="165"/>
      <c r="EM48" s="165"/>
      <c r="EN48" s="165"/>
      <c r="EO48" s="165"/>
      <c r="EP48" s="165"/>
      <c r="EQ48" s="165"/>
      <c r="ER48" s="165"/>
      <c r="ES48" s="165"/>
      <c r="ET48" s="165"/>
      <c r="EU48" s="165"/>
      <c r="EV48" s="165"/>
      <c r="EW48" s="165"/>
      <c r="EX48" s="165"/>
      <c r="EY48" s="165"/>
      <c r="EZ48" s="165"/>
      <c r="FA48" s="165"/>
      <c r="FB48" s="165"/>
      <c r="FC48" s="165"/>
      <c r="FD48" s="165"/>
      <c r="FE48" s="165"/>
      <c r="FF48" s="165"/>
      <c r="FG48" s="165"/>
      <c r="FH48" s="165"/>
      <c r="FI48" s="165"/>
      <c r="FJ48" s="165"/>
      <c r="FK48" s="165"/>
      <c r="FL48" s="165"/>
      <c r="FM48" s="165"/>
      <c r="FN48" s="165"/>
      <c r="FO48" s="165"/>
      <c r="FP48" s="165"/>
      <c r="FQ48" s="165"/>
      <c r="FR48" s="165"/>
      <c r="FS48" s="165"/>
      <c r="FT48" s="165"/>
      <c r="FU48" s="165"/>
      <c r="FV48" s="165"/>
      <c r="FW48" s="165"/>
      <c r="FX48" s="165"/>
      <c r="FY48" s="165"/>
      <c r="FZ48" s="165"/>
      <c r="GA48" s="165"/>
      <c r="GB48" s="165"/>
      <c r="GC48" s="165"/>
      <c r="GD48" s="165"/>
      <c r="GE48" s="165"/>
      <c r="GF48" s="165"/>
      <c r="GG48" s="165"/>
      <c r="GH48" s="165"/>
      <c r="GI48" s="165"/>
      <c r="GJ48" s="165"/>
      <c r="GK48" s="165"/>
      <c r="GL48" s="165"/>
      <c r="GM48" s="165"/>
      <c r="GN48" s="165"/>
      <c r="GO48" s="165"/>
      <c r="GP48" s="165"/>
      <c r="GQ48" s="165"/>
      <c r="GR48" s="165"/>
      <c r="GS48" s="165"/>
      <c r="GT48" s="165"/>
      <c r="GU48" s="165"/>
      <c r="GV48" s="165"/>
      <c r="GW48" s="165"/>
      <c r="GX48" s="165"/>
      <c r="GY48" s="165"/>
      <c r="GZ48" s="165"/>
      <c r="HA48" s="165"/>
      <c r="HB48" s="165"/>
      <c r="HC48" s="165"/>
      <c r="HD48" s="165"/>
      <c r="HE48" s="165"/>
      <c r="HF48" s="165"/>
      <c r="HG48" s="165"/>
      <c r="HH48" s="165"/>
      <c r="HI48" s="165"/>
      <c r="HJ48" s="165"/>
      <c r="HK48" s="165"/>
      <c r="HL48" s="165"/>
      <c r="HM48" s="165"/>
      <c r="HN48" s="165"/>
      <c r="HO48" s="165"/>
      <c r="HP48" s="165"/>
      <c r="HQ48" s="165"/>
      <c r="HR48" s="165"/>
      <c r="HS48" s="165"/>
      <c r="HT48" s="165"/>
      <c r="HU48" s="165"/>
      <c r="HV48" s="165"/>
      <c r="HW48" s="165"/>
      <c r="HX48" s="165"/>
      <c r="HY48" s="165"/>
      <c r="HZ48" s="165"/>
      <c r="IA48" s="165"/>
      <c r="IB48" s="165"/>
      <c r="IC48" s="165"/>
      <c r="ID48" s="165"/>
      <c r="IE48" s="165"/>
      <c r="IF48" s="165"/>
      <c r="IG48" s="165"/>
      <c r="IH48" s="165"/>
      <c r="II48" s="165"/>
      <c r="IJ48" s="165"/>
      <c r="IK48" s="165"/>
      <c r="IL48" s="165"/>
      <c r="IM48" s="165"/>
      <c r="IN48" s="165"/>
      <c r="IO48" s="165"/>
      <c r="IP48" s="165"/>
      <c r="IQ48" s="165"/>
      <c r="IR48" s="165"/>
      <c r="IS48" s="165"/>
      <c r="IT48" s="165"/>
      <c r="IU48" s="165"/>
      <c r="IV48" s="165"/>
    </row>
    <row r="49" spans="1:256" ht="42">
      <c r="A49" s="166" t="s">
        <v>203</v>
      </c>
      <c r="B49" s="163" t="s">
        <v>77</v>
      </c>
      <c r="C49" s="137" t="s">
        <v>104</v>
      </c>
      <c r="D49" s="137" t="s">
        <v>79</v>
      </c>
      <c r="E49" s="137" t="s">
        <v>79</v>
      </c>
      <c r="F49" s="137" t="s">
        <v>79</v>
      </c>
      <c r="G49" s="137" t="s">
        <v>79</v>
      </c>
      <c r="H49" s="137" t="s">
        <v>79</v>
      </c>
      <c r="I49" s="137" t="s">
        <v>79</v>
      </c>
      <c r="J49" s="137" t="s">
        <v>79</v>
      </c>
      <c r="K49" s="137" t="s">
        <v>104</v>
      </c>
      <c r="L49" s="137" t="s">
        <v>79</v>
      </c>
      <c r="M49" s="164"/>
      <c r="N49" s="165"/>
      <c r="O49" s="140">
        <v>7</v>
      </c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  <c r="BX49" s="165"/>
      <c r="BY49" s="165"/>
      <c r="BZ49" s="165"/>
      <c r="CA49" s="165"/>
      <c r="CB49" s="165"/>
      <c r="CC49" s="165"/>
      <c r="CD49" s="165"/>
      <c r="CE49" s="165"/>
      <c r="CF49" s="165"/>
      <c r="CG49" s="165"/>
      <c r="CH49" s="165"/>
      <c r="CI49" s="165"/>
      <c r="CJ49" s="165"/>
      <c r="CK49" s="165"/>
      <c r="CL49" s="165"/>
      <c r="CM49" s="165"/>
      <c r="CN49" s="165"/>
      <c r="CO49" s="165"/>
      <c r="CP49" s="165"/>
      <c r="CQ49" s="165"/>
      <c r="CR49" s="165"/>
      <c r="CS49" s="165"/>
      <c r="CT49" s="165"/>
      <c r="CU49" s="165"/>
      <c r="CV49" s="165"/>
      <c r="CW49" s="165"/>
      <c r="CX49" s="165"/>
      <c r="CY49" s="165"/>
      <c r="CZ49" s="165"/>
      <c r="DA49" s="165"/>
      <c r="DB49" s="165"/>
      <c r="DC49" s="165"/>
      <c r="DD49" s="165"/>
      <c r="DE49" s="165"/>
      <c r="DF49" s="165"/>
      <c r="DG49" s="165"/>
      <c r="DH49" s="165"/>
      <c r="DI49" s="165"/>
      <c r="DJ49" s="165"/>
      <c r="DK49" s="165"/>
      <c r="DL49" s="165"/>
      <c r="DM49" s="165"/>
      <c r="DN49" s="165"/>
      <c r="DO49" s="165"/>
      <c r="DP49" s="165"/>
      <c r="DQ49" s="165"/>
      <c r="DR49" s="165"/>
      <c r="DS49" s="165"/>
      <c r="DT49" s="165"/>
      <c r="DU49" s="165"/>
      <c r="DV49" s="165"/>
      <c r="DW49" s="165"/>
      <c r="DX49" s="165"/>
      <c r="DY49" s="165"/>
      <c r="DZ49" s="165"/>
      <c r="EA49" s="165"/>
      <c r="EB49" s="165"/>
      <c r="EC49" s="165"/>
      <c r="ED49" s="165"/>
      <c r="EE49" s="165"/>
      <c r="EF49" s="165"/>
      <c r="EG49" s="165"/>
      <c r="EH49" s="165"/>
      <c r="EI49" s="165"/>
      <c r="EJ49" s="165"/>
      <c r="EK49" s="165"/>
      <c r="EL49" s="165"/>
      <c r="EM49" s="165"/>
      <c r="EN49" s="165"/>
      <c r="EO49" s="165"/>
      <c r="EP49" s="165"/>
      <c r="EQ49" s="165"/>
      <c r="ER49" s="165"/>
      <c r="ES49" s="165"/>
      <c r="ET49" s="165"/>
      <c r="EU49" s="165"/>
      <c r="EV49" s="165"/>
      <c r="EW49" s="165"/>
      <c r="EX49" s="165"/>
      <c r="EY49" s="165"/>
      <c r="EZ49" s="165"/>
      <c r="FA49" s="165"/>
      <c r="FB49" s="165"/>
      <c r="FC49" s="165"/>
      <c r="FD49" s="165"/>
      <c r="FE49" s="165"/>
      <c r="FF49" s="165"/>
      <c r="FG49" s="165"/>
      <c r="FH49" s="165"/>
      <c r="FI49" s="165"/>
      <c r="FJ49" s="165"/>
      <c r="FK49" s="165"/>
      <c r="FL49" s="165"/>
      <c r="FM49" s="165"/>
      <c r="FN49" s="165"/>
      <c r="FO49" s="165"/>
      <c r="FP49" s="165"/>
      <c r="FQ49" s="165"/>
      <c r="FR49" s="165"/>
      <c r="FS49" s="165"/>
      <c r="FT49" s="165"/>
      <c r="FU49" s="165"/>
      <c r="FV49" s="165"/>
      <c r="FW49" s="165"/>
      <c r="FX49" s="165"/>
      <c r="FY49" s="165"/>
      <c r="FZ49" s="165"/>
      <c r="GA49" s="165"/>
      <c r="GB49" s="165"/>
      <c r="GC49" s="165"/>
      <c r="GD49" s="165"/>
      <c r="GE49" s="165"/>
      <c r="GF49" s="165"/>
      <c r="GG49" s="165"/>
      <c r="GH49" s="165"/>
      <c r="GI49" s="165"/>
      <c r="GJ49" s="165"/>
      <c r="GK49" s="165"/>
      <c r="GL49" s="165"/>
      <c r="GM49" s="165"/>
      <c r="GN49" s="165"/>
      <c r="GO49" s="165"/>
      <c r="GP49" s="165"/>
      <c r="GQ49" s="165"/>
      <c r="GR49" s="165"/>
      <c r="GS49" s="165"/>
      <c r="GT49" s="165"/>
      <c r="GU49" s="165"/>
      <c r="GV49" s="165"/>
      <c r="GW49" s="165"/>
      <c r="GX49" s="165"/>
      <c r="GY49" s="165"/>
      <c r="GZ49" s="165"/>
      <c r="HA49" s="165"/>
      <c r="HB49" s="165"/>
      <c r="HC49" s="165"/>
      <c r="HD49" s="165"/>
      <c r="HE49" s="165"/>
      <c r="HF49" s="165"/>
      <c r="HG49" s="165"/>
      <c r="HH49" s="165"/>
      <c r="HI49" s="165"/>
      <c r="HJ49" s="165"/>
      <c r="HK49" s="165"/>
      <c r="HL49" s="165"/>
      <c r="HM49" s="165"/>
      <c r="HN49" s="165"/>
      <c r="HO49" s="165"/>
      <c r="HP49" s="165"/>
      <c r="HQ49" s="165"/>
      <c r="HR49" s="165"/>
      <c r="HS49" s="165"/>
      <c r="HT49" s="165"/>
      <c r="HU49" s="165"/>
      <c r="HV49" s="165"/>
      <c r="HW49" s="165"/>
      <c r="HX49" s="165"/>
      <c r="HY49" s="165"/>
      <c r="HZ49" s="165"/>
      <c r="IA49" s="165"/>
      <c r="IB49" s="165"/>
      <c r="IC49" s="165"/>
      <c r="ID49" s="165"/>
      <c r="IE49" s="165"/>
      <c r="IF49" s="165"/>
      <c r="IG49" s="165"/>
      <c r="IH49" s="165"/>
      <c r="II49" s="165"/>
      <c r="IJ49" s="165"/>
      <c r="IK49" s="165"/>
      <c r="IL49" s="165"/>
      <c r="IM49" s="165"/>
      <c r="IN49" s="165"/>
      <c r="IO49" s="165"/>
      <c r="IP49" s="165"/>
      <c r="IQ49" s="165"/>
      <c r="IR49" s="165"/>
      <c r="IS49" s="165"/>
      <c r="IT49" s="165"/>
      <c r="IU49" s="165"/>
      <c r="IV49" s="165"/>
    </row>
    <row r="50" spans="1:256" ht="21">
      <c r="A50" s="116" t="s">
        <v>133</v>
      </c>
      <c r="B50" s="117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9" t="s">
        <v>70</v>
      </c>
      <c r="N50" s="120"/>
      <c r="O50" s="121">
        <v>8</v>
      </c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0"/>
      <c r="IP50" s="120"/>
      <c r="IQ50" s="120"/>
      <c r="IR50" s="120"/>
      <c r="IS50" s="120"/>
      <c r="IT50" s="120"/>
      <c r="IU50" s="120"/>
      <c r="IV50" s="120"/>
    </row>
    <row r="51" spans="1:256" ht="21">
      <c r="A51" s="122" t="s">
        <v>71</v>
      </c>
      <c r="B51" s="11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80"/>
      <c r="N51" s="71"/>
      <c r="O51" s="111">
        <v>9</v>
      </c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71"/>
      <c r="IA51" s="71"/>
      <c r="IB51" s="71"/>
      <c r="IC51" s="71"/>
      <c r="ID51" s="71"/>
      <c r="IE51" s="71"/>
      <c r="IF51" s="71"/>
      <c r="IG51" s="71"/>
      <c r="IH51" s="71"/>
      <c r="II51" s="71"/>
      <c r="IJ51" s="71"/>
      <c r="IK51" s="71"/>
      <c r="IL51" s="71"/>
      <c r="IM51" s="71"/>
      <c r="IN51" s="71"/>
      <c r="IO51" s="71"/>
      <c r="IP51" s="71"/>
      <c r="IQ51" s="71"/>
      <c r="IR51" s="71"/>
      <c r="IS51" s="71"/>
      <c r="IT51" s="71"/>
      <c r="IU51" s="71"/>
      <c r="IV51" s="71"/>
    </row>
    <row r="52" spans="1:256" ht="21">
      <c r="A52" s="124" t="s">
        <v>96</v>
      </c>
      <c r="B52" s="11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80"/>
      <c r="N52" s="71"/>
      <c r="O52" s="111">
        <v>10</v>
      </c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  <c r="IV52" s="71"/>
    </row>
    <row r="53" spans="1:256" ht="21">
      <c r="A53" s="160" t="s">
        <v>97</v>
      </c>
      <c r="B53" s="126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80"/>
      <c r="N53" s="71"/>
      <c r="O53" s="111">
        <v>11</v>
      </c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  <c r="IR53" s="71"/>
      <c r="IS53" s="71"/>
      <c r="IT53" s="71"/>
      <c r="IU53" s="71"/>
      <c r="IV53" s="71"/>
    </row>
    <row r="54" spans="1:256" ht="21">
      <c r="A54" s="161" t="s">
        <v>134</v>
      </c>
      <c r="B54" s="157" t="s">
        <v>75</v>
      </c>
      <c r="C54" s="144" t="s">
        <v>359</v>
      </c>
      <c r="D54" s="144"/>
      <c r="E54" s="144"/>
      <c r="F54" s="144"/>
      <c r="G54" s="144" t="s">
        <v>360</v>
      </c>
      <c r="H54" s="144"/>
      <c r="I54" s="144" t="s">
        <v>361</v>
      </c>
      <c r="J54" s="144"/>
      <c r="K54" s="144"/>
      <c r="L54" s="144"/>
      <c r="M54" s="158"/>
      <c r="N54" s="159"/>
      <c r="O54" s="147">
        <v>12</v>
      </c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  <c r="DO54" s="159"/>
      <c r="DP54" s="159"/>
      <c r="DQ54" s="159"/>
      <c r="DR54" s="159"/>
      <c r="DS54" s="159"/>
      <c r="DT54" s="159"/>
      <c r="DU54" s="159"/>
      <c r="DV54" s="159"/>
      <c r="DW54" s="159"/>
      <c r="DX54" s="159"/>
      <c r="DY54" s="159"/>
      <c r="DZ54" s="159"/>
      <c r="EA54" s="159"/>
      <c r="EB54" s="159"/>
      <c r="EC54" s="159"/>
      <c r="ED54" s="159"/>
      <c r="EE54" s="159"/>
      <c r="EF54" s="159"/>
      <c r="EG54" s="159"/>
      <c r="EH54" s="159"/>
      <c r="EI54" s="159"/>
      <c r="EJ54" s="159"/>
      <c r="EK54" s="159"/>
      <c r="EL54" s="159"/>
      <c r="EM54" s="159"/>
      <c r="EN54" s="159"/>
      <c r="EO54" s="159"/>
      <c r="EP54" s="159"/>
      <c r="EQ54" s="159"/>
      <c r="ER54" s="159"/>
      <c r="ES54" s="159"/>
      <c r="ET54" s="159"/>
      <c r="EU54" s="159"/>
      <c r="EV54" s="159"/>
      <c r="EW54" s="159"/>
      <c r="EX54" s="159"/>
      <c r="EY54" s="159"/>
      <c r="EZ54" s="159"/>
      <c r="FA54" s="159"/>
      <c r="FB54" s="159"/>
      <c r="FC54" s="159"/>
      <c r="FD54" s="159"/>
      <c r="FE54" s="159"/>
      <c r="FF54" s="159"/>
      <c r="FG54" s="159"/>
      <c r="FH54" s="159"/>
      <c r="FI54" s="159"/>
      <c r="FJ54" s="159"/>
      <c r="FK54" s="159"/>
      <c r="FL54" s="159"/>
      <c r="FM54" s="159"/>
      <c r="FN54" s="159"/>
      <c r="FO54" s="159"/>
      <c r="FP54" s="159"/>
      <c r="FQ54" s="159"/>
      <c r="FR54" s="159"/>
      <c r="FS54" s="159"/>
      <c r="FT54" s="159"/>
      <c r="FU54" s="159"/>
      <c r="FV54" s="159"/>
      <c r="FW54" s="159"/>
      <c r="FX54" s="159"/>
      <c r="FY54" s="159"/>
      <c r="FZ54" s="159"/>
      <c r="GA54" s="159"/>
      <c r="GB54" s="159"/>
      <c r="GC54" s="159"/>
      <c r="GD54" s="159"/>
      <c r="GE54" s="159"/>
      <c r="GF54" s="159"/>
      <c r="GG54" s="159"/>
      <c r="GH54" s="159"/>
      <c r="GI54" s="159"/>
      <c r="GJ54" s="159"/>
      <c r="GK54" s="159"/>
      <c r="GL54" s="159"/>
      <c r="GM54" s="159"/>
      <c r="GN54" s="159"/>
      <c r="GO54" s="159"/>
      <c r="GP54" s="159"/>
      <c r="GQ54" s="159"/>
      <c r="GR54" s="159"/>
      <c r="GS54" s="159"/>
      <c r="GT54" s="159"/>
      <c r="GU54" s="159"/>
      <c r="GV54" s="159"/>
      <c r="GW54" s="159"/>
      <c r="GX54" s="159"/>
      <c r="GY54" s="159"/>
      <c r="GZ54" s="159"/>
      <c r="HA54" s="159"/>
      <c r="HB54" s="159"/>
      <c r="HC54" s="159"/>
      <c r="HD54" s="159"/>
      <c r="HE54" s="159"/>
      <c r="HF54" s="159"/>
      <c r="HG54" s="159"/>
      <c r="HH54" s="159"/>
      <c r="HI54" s="159"/>
      <c r="HJ54" s="159"/>
      <c r="HK54" s="159"/>
      <c r="HL54" s="159"/>
      <c r="HM54" s="159"/>
      <c r="HN54" s="159"/>
      <c r="HO54" s="159"/>
      <c r="HP54" s="159"/>
      <c r="HQ54" s="159"/>
      <c r="HR54" s="159"/>
      <c r="HS54" s="159"/>
      <c r="HT54" s="159"/>
      <c r="HU54" s="159"/>
      <c r="HV54" s="159"/>
      <c r="HW54" s="159"/>
      <c r="HX54" s="159"/>
      <c r="HY54" s="159"/>
      <c r="HZ54" s="159"/>
      <c r="IA54" s="159"/>
      <c r="IB54" s="159"/>
      <c r="IC54" s="159"/>
      <c r="ID54" s="159"/>
      <c r="IE54" s="159"/>
      <c r="IF54" s="159"/>
      <c r="IG54" s="159"/>
      <c r="IH54" s="159"/>
      <c r="II54" s="159"/>
      <c r="IJ54" s="159"/>
      <c r="IK54" s="159"/>
      <c r="IL54" s="159"/>
      <c r="IM54" s="159"/>
      <c r="IN54" s="159"/>
      <c r="IO54" s="159"/>
      <c r="IP54" s="159"/>
      <c r="IQ54" s="159"/>
      <c r="IR54" s="159"/>
      <c r="IS54" s="159"/>
      <c r="IT54" s="159"/>
      <c r="IU54" s="159"/>
      <c r="IV54" s="159"/>
    </row>
    <row r="55" spans="1:256" ht="21">
      <c r="A55" s="167" t="s">
        <v>99</v>
      </c>
      <c r="B55" s="163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64"/>
      <c r="N55" s="165"/>
      <c r="O55" s="140">
        <v>11</v>
      </c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5"/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  <c r="BX55" s="165"/>
      <c r="BY55" s="165"/>
      <c r="BZ55" s="165"/>
      <c r="CA55" s="165"/>
      <c r="CB55" s="165"/>
      <c r="CC55" s="165"/>
      <c r="CD55" s="165"/>
      <c r="CE55" s="165"/>
      <c r="CF55" s="165"/>
      <c r="CG55" s="165"/>
      <c r="CH55" s="165"/>
      <c r="CI55" s="165"/>
      <c r="CJ55" s="165"/>
      <c r="CK55" s="165"/>
      <c r="CL55" s="165"/>
      <c r="CM55" s="165"/>
      <c r="CN55" s="165"/>
      <c r="CO55" s="165"/>
      <c r="CP55" s="165"/>
      <c r="CQ55" s="165"/>
      <c r="CR55" s="165"/>
      <c r="CS55" s="165"/>
      <c r="CT55" s="165"/>
      <c r="CU55" s="165"/>
      <c r="CV55" s="165"/>
      <c r="CW55" s="165"/>
      <c r="CX55" s="165"/>
      <c r="CY55" s="165"/>
      <c r="CZ55" s="165"/>
      <c r="DA55" s="165"/>
      <c r="DB55" s="165"/>
      <c r="DC55" s="165"/>
      <c r="DD55" s="165"/>
      <c r="DE55" s="165"/>
      <c r="DF55" s="165"/>
      <c r="DG55" s="165"/>
      <c r="DH55" s="165"/>
      <c r="DI55" s="165"/>
      <c r="DJ55" s="165"/>
      <c r="DK55" s="165"/>
      <c r="DL55" s="165"/>
      <c r="DM55" s="165"/>
      <c r="DN55" s="165"/>
      <c r="DO55" s="165"/>
      <c r="DP55" s="165"/>
      <c r="DQ55" s="165"/>
      <c r="DR55" s="165"/>
      <c r="DS55" s="165"/>
      <c r="DT55" s="165"/>
      <c r="DU55" s="165"/>
      <c r="DV55" s="165"/>
      <c r="DW55" s="165"/>
      <c r="DX55" s="165"/>
      <c r="DY55" s="165"/>
      <c r="DZ55" s="165"/>
      <c r="EA55" s="165"/>
      <c r="EB55" s="165"/>
      <c r="EC55" s="165"/>
      <c r="ED55" s="165"/>
      <c r="EE55" s="165"/>
      <c r="EF55" s="165"/>
      <c r="EG55" s="165"/>
      <c r="EH55" s="165"/>
      <c r="EI55" s="165"/>
      <c r="EJ55" s="165"/>
      <c r="EK55" s="165"/>
      <c r="EL55" s="165"/>
      <c r="EM55" s="165"/>
      <c r="EN55" s="165"/>
      <c r="EO55" s="165"/>
      <c r="EP55" s="165"/>
      <c r="EQ55" s="165"/>
      <c r="ER55" s="165"/>
      <c r="ES55" s="165"/>
      <c r="ET55" s="165"/>
      <c r="EU55" s="165"/>
      <c r="EV55" s="165"/>
      <c r="EW55" s="165"/>
      <c r="EX55" s="165"/>
      <c r="EY55" s="165"/>
      <c r="EZ55" s="165"/>
      <c r="FA55" s="165"/>
      <c r="FB55" s="165"/>
      <c r="FC55" s="165"/>
      <c r="FD55" s="165"/>
      <c r="FE55" s="165"/>
      <c r="FF55" s="165"/>
      <c r="FG55" s="165"/>
      <c r="FH55" s="165"/>
      <c r="FI55" s="165"/>
      <c r="FJ55" s="165"/>
      <c r="FK55" s="165"/>
      <c r="FL55" s="165"/>
      <c r="FM55" s="165"/>
      <c r="FN55" s="165"/>
      <c r="FO55" s="165"/>
      <c r="FP55" s="165"/>
      <c r="FQ55" s="165"/>
      <c r="FR55" s="165"/>
      <c r="FS55" s="165"/>
      <c r="FT55" s="165"/>
      <c r="FU55" s="165"/>
      <c r="FV55" s="165"/>
      <c r="FW55" s="165"/>
      <c r="FX55" s="165"/>
      <c r="FY55" s="165"/>
      <c r="FZ55" s="165"/>
      <c r="GA55" s="165"/>
      <c r="GB55" s="165"/>
      <c r="GC55" s="165"/>
      <c r="GD55" s="165"/>
      <c r="GE55" s="165"/>
      <c r="GF55" s="165"/>
      <c r="GG55" s="165"/>
      <c r="GH55" s="165"/>
      <c r="GI55" s="165"/>
      <c r="GJ55" s="165"/>
      <c r="GK55" s="165"/>
      <c r="GL55" s="165"/>
      <c r="GM55" s="165"/>
      <c r="GN55" s="165"/>
      <c r="GO55" s="165"/>
      <c r="GP55" s="165"/>
      <c r="GQ55" s="165"/>
      <c r="GR55" s="165"/>
      <c r="GS55" s="165"/>
      <c r="GT55" s="165"/>
      <c r="GU55" s="165"/>
      <c r="GV55" s="165"/>
      <c r="GW55" s="165"/>
      <c r="GX55" s="165"/>
      <c r="GY55" s="165"/>
      <c r="GZ55" s="165"/>
      <c r="HA55" s="165"/>
      <c r="HB55" s="165"/>
      <c r="HC55" s="165"/>
      <c r="HD55" s="165"/>
      <c r="HE55" s="165"/>
      <c r="HF55" s="165"/>
      <c r="HG55" s="165"/>
      <c r="HH55" s="165"/>
      <c r="HI55" s="165"/>
      <c r="HJ55" s="165"/>
      <c r="HK55" s="165"/>
      <c r="HL55" s="165"/>
      <c r="HM55" s="165"/>
      <c r="HN55" s="165"/>
      <c r="HO55" s="165"/>
      <c r="HP55" s="165"/>
      <c r="HQ55" s="165"/>
      <c r="HR55" s="165"/>
      <c r="HS55" s="165"/>
      <c r="HT55" s="165"/>
      <c r="HU55" s="165"/>
      <c r="HV55" s="165"/>
      <c r="HW55" s="165"/>
      <c r="HX55" s="165"/>
      <c r="HY55" s="165"/>
      <c r="HZ55" s="165"/>
      <c r="IA55" s="165"/>
      <c r="IB55" s="165"/>
      <c r="IC55" s="165"/>
      <c r="ID55" s="165"/>
      <c r="IE55" s="165"/>
      <c r="IF55" s="165"/>
      <c r="IG55" s="165"/>
      <c r="IH55" s="165"/>
      <c r="II55" s="165"/>
      <c r="IJ55" s="165"/>
      <c r="IK55" s="165"/>
      <c r="IL55" s="165"/>
      <c r="IM55" s="165"/>
      <c r="IN55" s="165"/>
      <c r="IO55" s="165"/>
      <c r="IP55" s="165"/>
      <c r="IQ55" s="165"/>
      <c r="IR55" s="165"/>
      <c r="IS55" s="165"/>
      <c r="IT55" s="165"/>
      <c r="IU55" s="165"/>
      <c r="IV55" s="165"/>
    </row>
    <row r="56" spans="1:256" ht="21">
      <c r="A56" s="162" t="s">
        <v>194</v>
      </c>
      <c r="B56" s="163" t="s">
        <v>77</v>
      </c>
      <c r="C56" s="137" t="s">
        <v>110</v>
      </c>
      <c r="D56" s="137" t="s">
        <v>79</v>
      </c>
      <c r="E56" s="137" t="s">
        <v>110</v>
      </c>
      <c r="F56" s="137" t="s">
        <v>79</v>
      </c>
      <c r="G56" s="137" t="s">
        <v>110</v>
      </c>
      <c r="H56" s="137" t="s">
        <v>79</v>
      </c>
      <c r="I56" s="137" t="s">
        <v>110</v>
      </c>
      <c r="J56" s="137" t="s">
        <v>79</v>
      </c>
      <c r="K56" s="137" t="s">
        <v>110</v>
      </c>
      <c r="L56" s="137" t="s">
        <v>79</v>
      </c>
      <c r="M56" s="164"/>
      <c r="N56" s="165"/>
      <c r="O56" s="140">
        <v>12</v>
      </c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  <c r="BI56" s="165"/>
      <c r="BJ56" s="165"/>
      <c r="BK56" s="165"/>
      <c r="BL56" s="165"/>
      <c r="BM56" s="165"/>
      <c r="BN56" s="165"/>
      <c r="BO56" s="165"/>
      <c r="BP56" s="165"/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165"/>
      <c r="CB56" s="165"/>
      <c r="CC56" s="165"/>
      <c r="CD56" s="165"/>
      <c r="CE56" s="165"/>
      <c r="CF56" s="165"/>
      <c r="CG56" s="165"/>
      <c r="CH56" s="165"/>
      <c r="CI56" s="165"/>
      <c r="CJ56" s="165"/>
      <c r="CK56" s="165"/>
      <c r="CL56" s="165"/>
      <c r="CM56" s="165"/>
      <c r="CN56" s="165"/>
      <c r="CO56" s="165"/>
      <c r="CP56" s="165"/>
      <c r="CQ56" s="165"/>
      <c r="CR56" s="165"/>
      <c r="CS56" s="165"/>
      <c r="CT56" s="165"/>
      <c r="CU56" s="165"/>
      <c r="CV56" s="165"/>
      <c r="CW56" s="165"/>
      <c r="CX56" s="165"/>
      <c r="CY56" s="165"/>
      <c r="CZ56" s="165"/>
      <c r="DA56" s="165"/>
      <c r="DB56" s="165"/>
      <c r="DC56" s="165"/>
      <c r="DD56" s="165"/>
      <c r="DE56" s="165"/>
      <c r="DF56" s="165"/>
      <c r="DG56" s="165"/>
      <c r="DH56" s="165"/>
      <c r="DI56" s="165"/>
      <c r="DJ56" s="165"/>
      <c r="DK56" s="165"/>
      <c r="DL56" s="165"/>
      <c r="DM56" s="165"/>
      <c r="DN56" s="165"/>
      <c r="DO56" s="165"/>
      <c r="DP56" s="165"/>
      <c r="DQ56" s="165"/>
      <c r="DR56" s="165"/>
      <c r="DS56" s="165"/>
      <c r="DT56" s="165"/>
      <c r="DU56" s="165"/>
      <c r="DV56" s="165"/>
      <c r="DW56" s="165"/>
      <c r="DX56" s="165"/>
      <c r="DY56" s="165"/>
      <c r="DZ56" s="165"/>
      <c r="EA56" s="165"/>
      <c r="EB56" s="165"/>
      <c r="EC56" s="165"/>
      <c r="ED56" s="165"/>
      <c r="EE56" s="165"/>
      <c r="EF56" s="165"/>
      <c r="EG56" s="165"/>
      <c r="EH56" s="165"/>
      <c r="EI56" s="165"/>
      <c r="EJ56" s="165"/>
      <c r="EK56" s="165"/>
      <c r="EL56" s="165"/>
      <c r="EM56" s="165"/>
      <c r="EN56" s="165"/>
      <c r="EO56" s="165"/>
      <c r="EP56" s="165"/>
      <c r="EQ56" s="165"/>
      <c r="ER56" s="165"/>
      <c r="ES56" s="165"/>
      <c r="ET56" s="165"/>
      <c r="EU56" s="165"/>
      <c r="EV56" s="165"/>
      <c r="EW56" s="165"/>
      <c r="EX56" s="165"/>
      <c r="EY56" s="165"/>
      <c r="EZ56" s="165"/>
      <c r="FA56" s="165"/>
      <c r="FB56" s="165"/>
      <c r="FC56" s="165"/>
      <c r="FD56" s="165"/>
      <c r="FE56" s="165"/>
      <c r="FF56" s="165"/>
      <c r="FG56" s="165"/>
      <c r="FH56" s="165"/>
      <c r="FI56" s="165"/>
      <c r="FJ56" s="165"/>
      <c r="FK56" s="165"/>
      <c r="FL56" s="165"/>
      <c r="FM56" s="165"/>
      <c r="FN56" s="165"/>
      <c r="FO56" s="165"/>
      <c r="FP56" s="165"/>
      <c r="FQ56" s="165"/>
      <c r="FR56" s="165"/>
      <c r="FS56" s="165"/>
      <c r="FT56" s="165"/>
      <c r="FU56" s="165"/>
      <c r="FV56" s="165"/>
      <c r="FW56" s="165"/>
      <c r="FX56" s="165"/>
      <c r="FY56" s="165"/>
      <c r="FZ56" s="165"/>
      <c r="GA56" s="165"/>
      <c r="GB56" s="165"/>
      <c r="GC56" s="165"/>
      <c r="GD56" s="165"/>
      <c r="GE56" s="165"/>
      <c r="GF56" s="165"/>
      <c r="GG56" s="165"/>
      <c r="GH56" s="165"/>
      <c r="GI56" s="165"/>
      <c r="GJ56" s="165"/>
      <c r="GK56" s="165"/>
      <c r="GL56" s="165"/>
      <c r="GM56" s="165"/>
      <c r="GN56" s="165"/>
      <c r="GO56" s="165"/>
      <c r="GP56" s="165"/>
      <c r="GQ56" s="165"/>
      <c r="GR56" s="165"/>
      <c r="GS56" s="165"/>
      <c r="GT56" s="165"/>
      <c r="GU56" s="165"/>
      <c r="GV56" s="165"/>
      <c r="GW56" s="165"/>
      <c r="GX56" s="165"/>
      <c r="GY56" s="165"/>
      <c r="GZ56" s="165"/>
      <c r="HA56" s="165"/>
      <c r="HB56" s="165"/>
      <c r="HC56" s="165"/>
      <c r="HD56" s="165"/>
      <c r="HE56" s="165"/>
      <c r="HF56" s="165"/>
      <c r="HG56" s="165"/>
      <c r="HH56" s="165"/>
      <c r="HI56" s="165"/>
      <c r="HJ56" s="165"/>
      <c r="HK56" s="165"/>
      <c r="HL56" s="165"/>
      <c r="HM56" s="165"/>
      <c r="HN56" s="165"/>
      <c r="HO56" s="165"/>
      <c r="HP56" s="165"/>
      <c r="HQ56" s="165"/>
      <c r="HR56" s="165"/>
      <c r="HS56" s="165"/>
      <c r="HT56" s="165"/>
      <c r="HU56" s="165"/>
      <c r="HV56" s="165"/>
      <c r="HW56" s="165"/>
      <c r="HX56" s="165"/>
      <c r="HY56" s="165"/>
      <c r="HZ56" s="165"/>
      <c r="IA56" s="165"/>
      <c r="IB56" s="165"/>
      <c r="IC56" s="165"/>
      <c r="ID56" s="165"/>
      <c r="IE56" s="165"/>
      <c r="IF56" s="165"/>
      <c r="IG56" s="165"/>
      <c r="IH56" s="165"/>
      <c r="II56" s="165"/>
      <c r="IJ56" s="165"/>
      <c r="IK56" s="165"/>
      <c r="IL56" s="165"/>
      <c r="IM56" s="165"/>
      <c r="IN56" s="165"/>
      <c r="IO56" s="165"/>
      <c r="IP56" s="165"/>
      <c r="IQ56" s="165"/>
      <c r="IR56" s="165"/>
      <c r="IS56" s="165"/>
      <c r="IT56" s="165"/>
      <c r="IU56" s="165"/>
      <c r="IV56" s="165"/>
    </row>
    <row r="57" spans="1:256" ht="21">
      <c r="A57" s="162" t="s">
        <v>193</v>
      </c>
      <c r="B57" s="163" t="s">
        <v>77</v>
      </c>
      <c r="C57" s="137" t="s">
        <v>113</v>
      </c>
      <c r="D57" s="137"/>
      <c r="E57" s="137" t="s">
        <v>113</v>
      </c>
      <c r="F57" s="137"/>
      <c r="G57" s="137" t="s">
        <v>113</v>
      </c>
      <c r="H57" s="137"/>
      <c r="I57" s="137" t="s">
        <v>113</v>
      </c>
      <c r="J57" s="137"/>
      <c r="K57" s="137" t="s">
        <v>113</v>
      </c>
      <c r="L57" s="137"/>
      <c r="M57" s="164"/>
      <c r="N57" s="165"/>
      <c r="O57" s="140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65"/>
      <c r="DR57" s="165"/>
      <c r="DS57" s="165"/>
      <c r="DT57" s="165"/>
      <c r="DU57" s="165"/>
      <c r="DV57" s="165"/>
      <c r="DW57" s="165"/>
      <c r="DX57" s="165"/>
      <c r="DY57" s="165"/>
      <c r="DZ57" s="165"/>
      <c r="EA57" s="165"/>
      <c r="EB57" s="165"/>
      <c r="EC57" s="165"/>
      <c r="ED57" s="165"/>
      <c r="EE57" s="165"/>
      <c r="EF57" s="165"/>
      <c r="EG57" s="165"/>
      <c r="EH57" s="165"/>
      <c r="EI57" s="165"/>
      <c r="EJ57" s="165"/>
      <c r="EK57" s="165"/>
      <c r="EL57" s="165"/>
      <c r="EM57" s="165"/>
      <c r="EN57" s="165"/>
      <c r="EO57" s="165"/>
      <c r="EP57" s="165"/>
      <c r="EQ57" s="165"/>
      <c r="ER57" s="165"/>
      <c r="ES57" s="165"/>
      <c r="ET57" s="165"/>
      <c r="EU57" s="165"/>
      <c r="EV57" s="165"/>
      <c r="EW57" s="165"/>
      <c r="EX57" s="165"/>
      <c r="EY57" s="165"/>
      <c r="EZ57" s="165"/>
      <c r="FA57" s="165"/>
      <c r="FB57" s="165"/>
      <c r="FC57" s="165"/>
      <c r="FD57" s="165"/>
      <c r="FE57" s="165"/>
      <c r="FF57" s="165"/>
      <c r="FG57" s="165"/>
      <c r="FH57" s="165"/>
      <c r="FI57" s="165"/>
      <c r="FJ57" s="165"/>
      <c r="FK57" s="165"/>
      <c r="FL57" s="165"/>
      <c r="FM57" s="165"/>
      <c r="FN57" s="165"/>
      <c r="FO57" s="165"/>
      <c r="FP57" s="165"/>
      <c r="FQ57" s="165"/>
      <c r="FR57" s="165"/>
      <c r="FS57" s="165"/>
      <c r="FT57" s="165"/>
      <c r="FU57" s="165"/>
      <c r="FV57" s="165"/>
      <c r="FW57" s="165"/>
      <c r="FX57" s="165"/>
      <c r="FY57" s="165"/>
      <c r="FZ57" s="165"/>
      <c r="GA57" s="165"/>
      <c r="GB57" s="165"/>
      <c r="GC57" s="165"/>
      <c r="GD57" s="165"/>
      <c r="GE57" s="165"/>
      <c r="GF57" s="165"/>
      <c r="GG57" s="165"/>
      <c r="GH57" s="165"/>
      <c r="GI57" s="165"/>
      <c r="GJ57" s="165"/>
      <c r="GK57" s="165"/>
      <c r="GL57" s="165"/>
      <c r="GM57" s="165"/>
      <c r="GN57" s="165"/>
      <c r="GO57" s="165"/>
      <c r="GP57" s="165"/>
      <c r="GQ57" s="165"/>
      <c r="GR57" s="165"/>
      <c r="GS57" s="165"/>
      <c r="GT57" s="165"/>
      <c r="GU57" s="165"/>
      <c r="GV57" s="165"/>
      <c r="GW57" s="165"/>
      <c r="GX57" s="165"/>
      <c r="GY57" s="165"/>
      <c r="GZ57" s="165"/>
      <c r="HA57" s="165"/>
      <c r="HB57" s="165"/>
      <c r="HC57" s="165"/>
      <c r="HD57" s="165"/>
      <c r="HE57" s="165"/>
      <c r="HF57" s="165"/>
      <c r="HG57" s="165"/>
      <c r="HH57" s="165"/>
      <c r="HI57" s="165"/>
      <c r="HJ57" s="165"/>
      <c r="HK57" s="165"/>
      <c r="HL57" s="165"/>
      <c r="HM57" s="165"/>
      <c r="HN57" s="165"/>
      <c r="HO57" s="165"/>
      <c r="HP57" s="165"/>
      <c r="HQ57" s="165"/>
      <c r="HR57" s="165"/>
      <c r="HS57" s="165"/>
      <c r="HT57" s="165"/>
      <c r="HU57" s="165"/>
      <c r="HV57" s="165"/>
      <c r="HW57" s="165"/>
      <c r="HX57" s="165"/>
      <c r="HY57" s="165"/>
      <c r="HZ57" s="165"/>
      <c r="IA57" s="165"/>
      <c r="IB57" s="165"/>
      <c r="IC57" s="165"/>
      <c r="ID57" s="165"/>
      <c r="IE57" s="165"/>
      <c r="IF57" s="165"/>
      <c r="IG57" s="165"/>
      <c r="IH57" s="165"/>
      <c r="II57" s="165"/>
      <c r="IJ57" s="165"/>
      <c r="IK57" s="165"/>
      <c r="IL57" s="165"/>
      <c r="IM57" s="165"/>
      <c r="IN57" s="165"/>
      <c r="IO57" s="165"/>
      <c r="IP57" s="165"/>
      <c r="IQ57" s="165"/>
      <c r="IR57" s="165"/>
      <c r="IS57" s="165"/>
      <c r="IT57" s="165"/>
      <c r="IU57" s="165"/>
      <c r="IV57" s="165"/>
    </row>
    <row r="58" spans="1:256" ht="21">
      <c r="A58" s="167" t="s">
        <v>102</v>
      </c>
      <c r="B58" s="163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64"/>
      <c r="N58" s="165"/>
      <c r="O58" s="140">
        <v>11</v>
      </c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N58" s="165"/>
      <c r="BO58" s="165"/>
      <c r="BP58" s="165"/>
      <c r="BQ58" s="165"/>
      <c r="BR58" s="165"/>
      <c r="BS58" s="165"/>
      <c r="BT58" s="165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65"/>
      <c r="CJ58" s="165"/>
      <c r="CK58" s="165"/>
      <c r="CL58" s="165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5"/>
      <c r="DE58" s="165"/>
      <c r="DF58" s="165"/>
      <c r="DG58" s="165"/>
      <c r="DH58" s="165"/>
      <c r="DI58" s="165"/>
      <c r="DJ58" s="165"/>
      <c r="DK58" s="165"/>
      <c r="DL58" s="165"/>
      <c r="DM58" s="165"/>
      <c r="DN58" s="165"/>
      <c r="DO58" s="165"/>
      <c r="DP58" s="165"/>
      <c r="DQ58" s="165"/>
      <c r="DR58" s="165"/>
      <c r="DS58" s="165"/>
      <c r="DT58" s="165"/>
      <c r="DU58" s="165"/>
      <c r="DV58" s="165"/>
      <c r="DW58" s="165"/>
      <c r="DX58" s="165"/>
      <c r="DY58" s="165"/>
      <c r="DZ58" s="165"/>
      <c r="EA58" s="165"/>
      <c r="EB58" s="165"/>
      <c r="EC58" s="165"/>
      <c r="ED58" s="165"/>
      <c r="EE58" s="165"/>
      <c r="EF58" s="165"/>
      <c r="EG58" s="165"/>
      <c r="EH58" s="165"/>
      <c r="EI58" s="165"/>
      <c r="EJ58" s="165"/>
      <c r="EK58" s="165"/>
      <c r="EL58" s="165"/>
      <c r="EM58" s="165"/>
      <c r="EN58" s="165"/>
      <c r="EO58" s="165"/>
      <c r="EP58" s="165"/>
      <c r="EQ58" s="165"/>
      <c r="ER58" s="165"/>
      <c r="ES58" s="165"/>
      <c r="ET58" s="165"/>
      <c r="EU58" s="165"/>
      <c r="EV58" s="165"/>
      <c r="EW58" s="165"/>
      <c r="EX58" s="165"/>
      <c r="EY58" s="165"/>
      <c r="EZ58" s="165"/>
      <c r="FA58" s="165"/>
      <c r="FB58" s="165"/>
      <c r="FC58" s="165"/>
      <c r="FD58" s="165"/>
      <c r="FE58" s="165"/>
      <c r="FF58" s="165"/>
      <c r="FG58" s="165"/>
      <c r="FH58" s="165"/>
      <c r="FI58" s="165"/>
      <c r="FJ58" s="165"/>
      <c r="FK58" s="165"/>
      <c r="FL58" s="165"/>
      <c r="FM58" s="165"/>
      <c r="FN58" s="165"/>
      <c r="FO58" s="165"/>
      <c r="FP58" s="165"/>
      <c r="FQ58" s="165"/>
      <c r="FR58" s="165"/>
      <c r="FS58" s="165"/>
      <c r="FT58" s="165"/>
      <c r="FU58" s="165"/>
      <c r="FV58" s="165"/>
      <c r="FW58" s="165"/>
      <c r="FX58" s="165"/>
      <c r="FY58" s="165"/>
      <c r="FZ58" s="165"/>
      <c r="GA58" s="165"/>
      <c r="GB58" s="165"/>
      <c r="GC58" s="165"/>
      <c r="GD58" s="165"/>
      <c r="GE58" s="165"/>
      <c r="GF58" s="165"/>
      <c r="GG58" s="165"/>
      <c r="GH58" s="165"/>
      <c r="GI58" s="165"/>
      <c r="GJ58" s="165"/>
      <c r="GK58" s="165"/>
      <c r="GL58" s="165"/>
      <c r="GM58" s="165"/>
      <c r="GN58" s="165"/>
      <c r="GO58" s="165"/>
      <c r="GP58" s="165"/>
      <c r="GQ58" s="165"/>
      <c r="GR58" s="165"/>
      <c r="GS58" s="165"/>
      <c r="GT58" s="165"/>
      <c r="GU58" s="165"/>
      <c r="GV58" s="165"/>
      <c r="GW58" s="165"/>
      <c r="GX58" s="165"/>
      <c r="GY58" s="165"/>
      <c r="GZ58" s="165"/>
      <c r="HA58" s="165"/>
      <c r="HB58" s="165"/>
      <c r="HC58" s="165"/>
      <c r="HD58" s="165"/>
      <c r="HE58" s="165"/>
      <c r="HF58" s="165"/>
      <c r="HG58" s="165"/>
      <c r="HH58" s="165"/>
      <c r="HI58" s="165"/>
      <c r="HJ58" s="165"/>
      <c r="HK58" s="165"/>
      <c r="HL58" s="165"/>
      <c r="HM58" s="165"/>
      <c r="HN58" s="165"/>
      <c r="HO58" s="165"/>
      <c r="HP58" s="165"/>
      <c r="HQ58" s="165"/>
      <c r="HR58" s="165"/>
      <c r="HS58" s="165"/>
      <c r="HT58" s="165"/>
      <c r="HU58" s="165"/>
      <c r="HV58" s="165"/>
      <c r="HW58" s="165"/>
      <c r="HX58" s="165"/>
      <c r="HY58" s="165"/>
      <c r="HZ58" s="165"/>
      <c r="IA58" s="165"/>
      <c r="IB58" s="165"/>
      <c r="IC58" s="165"/>
      <c r="ID58" s="165"/>
      <c r="IE58" s="165"/>
      <c r="IF58" s="165"/>
      <c r="IG58" s="165"/>
      <c r="IH58" s="165"/>
      <c r="II58" s="165"/>
      <c r="IJ58" s="165"/>
      <c r="IK58" s="165"/>
      <c r="IL58" s="165"/>
      <c r="IM58" s="165"/>
      <c r="IN58" s="165"/>
      <c r="IO58" s="165"/>
      <c r="IP58" s="165"/>
      <c r="IQ58" s="165"/>
      <c r="IR58" s="165"/>
      <c r="IS58" s="165"/>
      <c r="IT58" s="165"/>
      <c r="IU58" s="165"/>
      <c r="IV58" s="165"/>
    </row>
    <row r="59" spans="1:256" ht="21">
      <c r="A59" s="162" t="s">
        <v>135</v>
      </c>
      <c r="B59" s="163" t="s">
        <v>77</v>
      </c>
      <c r="C59" s="137" t="s">
        <v>130</v>
      </c>
      <c r="D59" s="137" t="s">
        <v>79</v>
      </c>
      <c r="E59" s="137" t="s">
        <v>130</v>
      </c>
      <c r="F59" s="137" t="s">
        <v>79</v>
      </c>
      <c r="G59" s="137" t="s">
        <v>130</v>
      </c>
      <c r="H59" s="137" t="s">
        <v>79</v>
      </c>
      <c r="I59" s="137" t="s">
        <v>130</v>
      </c>
      <c r="J59" s="137" t="s">
        <v>79</v>
      </c>
      <c r="K59" s="137" t="s">
        <v>130</v>
      </c>
      <c r="L59" s="137" t="s">
        <v>79</v>
      </c>
      <c r="M59" s="164"/>
      <c r="N59" s="165"/>
      <c r="O59" s="140">
        <v>12</v>
      </c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5"/>
      <c r="BL59" s="165"/>
      <c r="BM59" s="165"/>
      <c r="BN59" s="165"/>
      <c r="BO59" s="165"/>
      <c r="BP59" s="165"/>
      <c r="BQ59" s="165"/>
      <c r="BR59" s="165"/>
      <c r="BS59" s="165"/>
      <c r="BT59" s="165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5"/>
      <c r="CL59" s="165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5"/>
      <c r="DA59" s="165"/>
      <c r="DB59" s="165"/>
      <c r="DC59" s="165"/>
      <c r="DD59" s="165"/>
      <c r="DE59" s="165"/>
      <c r="DF59" s="165"/>
      <c r="DG59" s="165"/>
      <c r="DH59" s="165"/>
      <c r="DI59" s="165"/>
      <c r="DJ59" s="165"/>
      <c r="DK59" s="165"/>
      <c r="DL59" s="165"/>
      <c r="DM59" s="165"/>
      <c r="DN59" s="165"/>
      <c r="DO59" s="165"/>
      <c r="DP59" s="165"/>
      <c r="DQ59" s="165"/>
      <c r="DR59" s="165"/>
      <c r="DS59" s="165"/>
      <c r="DT59" s="165"/>
      <c r="DU59" s="165"/>
      <c r="DV59" s="165"/>
      <c r="DW59" s="165"/>
      <c r="DX59" s="165"/>
      <c r="DY59" s="165"/>
      <c r="DZ59" s="165"/>
      <c r="EA59" s="165"/>
      <c r="EB59" s="165"/>
      <c r="EC59" s="165"/>
      <c r="ED59" s="165"/>
      <c r="EE59" s="165"/>
      <c r="EF59" s="165"/>
      <c r="EG59" s="165"/>
      <c r="EH59" s="165"/>
      <c r="EI59" s="165"/>
      <c r="EJ59" s="165"/>
      <c r="EK59" s="165"/>
      <c r="EL59" s="165"/>
      <c r="EM59" s="165"/>
      <c r="EN59" s="165"/>
      <c r="EO59" s="165"/>
      <c r="EP59" s="165"/>
      <c r="EQ59" s="165"/>
      <c r="ER59" s="165"/>
      <c r="ES59" s="165"/>
      <c r="ET59" s="165"/>
      <c r="EU59" s="165"/>
      <c r="EV59" s="165"/>
      <c r="EW59" s="165"/>
      <c r="EX59" s="165"/>
      <c r="EY59" s="165"/>
      <c r="EZ59" s="165"/>
      <c r="FA59" s="165"/>
      <c r="FB59" s="165"/>
      <c r="FC59" s="165"/>
      <c r="FD59" s="165"/>
      <c r="FE59" s="165"/>
      <c r="FF59" s="165"/>
      <c r="FG59" s="165"/>
      <c r="FH59" s="165"/>
      <c r="FI59" s="165"/>
      <c r="FJ59" s="165"/>
      <c r="FK59" s="165"/>
      <c r="FL59" s="165"/>
      <c r="FM59" s="165"/>
      <c r="FN59" s="165"/>
      <c r="FO59" s="165"/>
      <c r="FP59" s="165"/>
      <c r="FQ59" s="165"/>
      <c r="FR59" s="165"/>
      <c r="FS59" s="165"/>
      <c r="FT59" s="165"/>
      <c r="FU59" s="165"/>
      <c r="FV59" s="165"/>
      <c r="FW59" s="165"/>
      <c r="FX59" s="165"/>
      <c r="FY59" s="165"/>
      <c r="FZ59" s="165"/>
      <c r="GA59" s="165"/>
      <c r="GB59" s="165"/>
      <c r="GC59" s="165"/>
      <c r="GD59" s="165"/>
      <c r="GE59" s="165"/>
      <c r="GF59" s="165"/>
      <c r="GG59" s="165"/>
      <c r="GH59" s="165"/>
      <c r="GI59" s="165"/>
      <c r="GJ59" s="165"/>
      <c r="GK59" s="165"/>
      <c r="GL59" s="165"/>
      <c r="GM59" s="165"/>
      <c r="GN59" s="165"/>
      <c r="GO59" s="165"/>
      <c r="GP59" s="165"/>
      <c r="GQ59" s="165"/>
      <c r="GR59" s="165"/>
      <c r="GS59" s="165"/>
      <c r="GT59" s="165"/>
      <c r="GU59" s="165"/>
      <c r="GV59" s="165"/>
      <c r="GW59" s="165"/>
      <c r="GX59" s="165"/>
      <c r="GY59" s="165"/>
      <c r="GZ59" s="165"/>
      <c r="HA59" s="165"/>
      <c r="HB59" s="165"/>
      <c r="HC59" s="165"/>
      <c r="HD59" s="165"/>
      <c r="HE59" s="165"/>
      <c r="HF59" s="165"/>
      <c r="HG59" s="165"/>
      <c r="HH59" s="165"/>
      <c r="HI59" s="165"/>
      <c r="HJ59" s="165"/>
      <c r="HK59" s="165"/>
      <c r="HL59" s="165"/>
      <c r="HM59" s="165"/>
      <c r="HN59" s="165"/>
      <c r="HO59" s="165"/>
      <c r="HP59" s="165"/>
      <c r="HQ59" s="165"/>
      <c r="HR59" s="165"/>
      <c r="HS59" s="165"/>
      <c r="HT59" s="165"/>
      <c r="HU59" s="165"/>
      <c r="HV59" s="165"/>
      <c r="HW59" s="165"/>
      <c r="HX59" s="165"/>
      <c r="HY59" s="165"/>
      <c r="HZ59" s="165"/>
      <c r="IA59" s="165"/>
      <c r="IB59" s="165"/>
      <c r="IC59" s="165"/>
      <c r="ID59" s="165"/>
      <c r="IE59" s="165"/>
      <c r="IF59" s="165"/>
      <c r="IG59" s="165"/>
      <c r="IH59" s="165"/>
      <c r="II59" s="165"/>
      <c r="IJ59" s="165"/>
      <c r="IK59" s="165"/>
      <c r="IL59" s="165"/>
      <c r="IM59" s="165"/>
      <c r="IN59" s="165"/>
      <c r="IO59" s="165"/>
      <c r="IP59" s="165"/>
      <c r="IQ59" s="165"/>
      <c r="IR59" s="165"/>
      <c r="IS59" s="165"/>
      <c r="IT59" s="165"/>
      <c r="IU59" s="165"/>
      <c r="IV59" s="165"/>
    </row>
    <row r="60" spans="1:256" ht="21">
      <c r="A60" s="167" t="s">
        <v>121</v>
      </c>
      <c r="B60" s="163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64"/>
      <c r="N60" s="165"/>
      <c r="O60" s="140">
        <v>11</v>
      </c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165"/>
      <c r="BK60" s="165"/>
      <c r="BL60" s="165"/>
      <c r="BM60" s="165"/>
      <c r="BN60" s="165"/>
      <c r="BO60" s="165"/>
      <c r="BP60" s="165"/>
      <c r="BQ60" s="165"/>
      <c r="BR60" s="165"/>
      <c r="BS60" s="165"/>
      <c r="BT60" s="165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5"/>
      <c r="CJ60" s="165"/>
      <c r="CK60" s="165"/>
      <c r="CL60" s="165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5"/>
      <c r="DB60" s="165"/>
      <c r="DC60" s="165"/>
      <c r="DD60" s="165"/>
      <c r="DE60" s="165"/>
      <c r="DF60" s="165"/>
      <c r="DG60" s="165"/>
      <c r="DH60" s="165"/>
      <c r="DI60" s="165"/>
      <c r="DJ60" s="165"/>
      <c r="DK60" s="165"/>
      <c r="DL60" s="165"/>
      <c r="DM60" s="165"/>
      <c r="DN60" s="165"/>
      <c r="DO60" s="165"/>
      <c r="DP60" s="165"/>
      <c r="DQ60" s="165"/>
      <c r="DR60" s="165"/>
      <c r="DS60" s="165"/>
      <c r="DT60" s="165"/>
      <c r="DU60" s="165"/>
      <c r="DV60" s="165"/>
      <c r="DW60" s="165"/>
      <c r="DX60" s="165"/>
      <c r="DY60" s="165"/>
      <c r="DZ60" s="165"/>
      <c r="EA60" s="165"/>
      <c r="EB60" s="165"/>
      <c r="EC60" s="165"/>
      <c r="ED60" s="165"/>
      <c r="EE60" s="165"/>
      <c r="EF60" s="165"/>
      <c r="EG60" s="165"/>
      <c r="EH60" s="165"/>
      <c r="EI60" s="165"/>
      <c r="EJ60" s="165"/>
      <c r="EK60" s="165"/>
      <c r="EL60" s="165"/>
      <c r="EM60" s="165"/>
      <c r="EN60" s="165"/>
      <c r="EO60" s="165"/>
      <c r="EP60" s="165"/>
      <c r="EQ60" s="165"/>
      <c r="ER60" s="165"/>
      <c r="ES60" s="165"/>
      <c r="ET60" s="165"/>
      <c r="EU60" s="165"/>
      <c r="EV60" s="165"/>
      <c r="EW60" s="165"/>
      <c r="EX60" s="165"/>
      <c r="EY60" s="165"/>
      <c r="EZ60" s="165"/>
      <c r="FA60" s="165"/>
      <c r="FB60" s="165"/>
      <c r="FC60" s="165"/>
      <c r="FD60" s="165"/>
      <c r="FE60" s="165"/>
      <c r="FF60" s="165"/>
      <c r="FG60" s="165"/>
      <c r="FH60" s="165"/>
      <c r="FI60" s="165"/>
      <c r="FJ60" s="165"/>
      <c r="FK60" s="165"/>
      <c r="FL60" s="165"/>
      <c r="FM60" s="165"/>
      <c r="FN60" s="165"/>
      <c r="FO60" s="165"/>
      <c r="FP60" s="165"/>
      <c r="FQ60" s="165"/>
      <c r="FR60" s="165"/>
      <c r="FS60" s="165"/>
      <c r="FT60" s="165"/>
      <c r="FU60" s="165"/>
      <c r="FV60" s="165"/>
      <c r="FW60" s="165"/>
      <c r="FX60" s="165"/>
      <c r="FY60" s="165"/>
      <c r="FZ60" s="165"/>
      <c r="GA60" s="165"/>
      <c r="GB60" s="165"/>
      <c r="GC60" s="165"/>
      <c r="GD60" s="165"/>
      <c r="GE60" s="165"/>
      <c r="GF60" s="165"/>
      <c r="GG60" s="165"/>
      <c r="GH60" s="165"/>
      <c r="GI60" s="165"/>
      <c r="GJ60" s="165"/>
      <c r="GK60" s="165"/>
      <c r="GL60" s="165"/>
      <c r="GM60" s="165"/>
      <c r="GN60" s="165"/>
      <c r="GO60" s="165"/>
      <c r="GP60" s="165"/>
      <c r="GQ60" s="165"/>
      <c r="GR60" s="165"/>
      <c r="GS60" s="165"/>
      <c r="GT60" s="165"/>
      <c r="GU60" s="165"/>
      <c r="GV60" s="165"/>
      <c r="GW60" s="165"/>
      <c r="GX60" s="165"/>
      <c r="GY60" s="165"/>
      <c r="GZ60" s="165"/>
      <c r="HA60" s="165"/>
      <c r="HB60" s="165"/>
      <c r="HC60" s="165"/>
      <c r="HD60" s="165"/>
      <c r="HE60" s="165"/>
      <c r="HF60" s="165"/>
      <c r="HG60" s="165"/>
      <c r="HH60" s="165"/>
      <c r="HI60" s="165"/>
      <c r="HJ60" s="165"/>
      <c r="HK60" s="165"/>
      <c r="HL60" s="165"/>
      <c r="HM60" s="165"/>
      <c r="HN60" s="165"/>
      <c r="HO60" s="165"/>
      <c r="HP60" s="165"/>
      <c r="HQ60" s="165"/>
      <c r="HR60" s="165"/>
      <c r="HS60" s="165"/>
      <c r="HT60" s="165"/>
      <c r="HU60" s="165"/>
      <c r="HV60" s="165"/>
      <c r="HW60" s="165"/>
      <c r="HX60" s="165"/>
      <c r="HY60" s="165"/>
      <c r="HZ60" s="165"/>
      <c r="IA60" s="165"/>
      <c r="IB60" s="165"/>
      <c r="IC60" s="165"/>
      <c r="ID60" s="165"/>
      <c r="IE60" s="165"/>
      <c r="IF60" s="165"/>
      <c r="IG60" s="165"/>
      <c r="IH60" s="165"/>
      <c r="II60" s="165"/>
      <c r="IJ60" s="165"/>
      <c r="IK60" s="165"/>
      <c r="IL60" s="165"/>
      <c r="IM60" s="165"/>
      <c r="IN60" s="165"/>
      <c r="IO60" s="165"/>
      <c r="IP60" s="165"/>
      <c r="IQ60" s="165"/>
      <c r="IR60" s="165"/>
      <c r="IS60" s="165"/>
      <c r="IT60" s="165"/>
      <c r="IU60" s="165"/>
      <c r="IV60" s="165"/>
    </row>
    <row r="61" spans="1:256" ht="21">
      <c r="A61" s="161" t="s">
        <v>122</v>
      </c>
      <c r="B61" s="157" t="s">
        <v>123</v>
      </c>
      <c r="C61" s="168">
        <v>1.1742</v>
      </c>
      <c r="D61" s="168"/>
      <c r="E61" s="168"/>
      <c r="F61" s="168"/>
      <c r="G61" s="168">
        <v>0.9809</v>
      </c>
      <c r="H61" s="168"/>
      <c r="I61" s="168">
        <v>0.1933</v>
      </c>
      <c r="J61" s="168"/>
      <c r="K61" s="168"/>
      <c r="L61" s="168"/>
      <c r="M61" s="158"/>
      <c r="N61" s="159"/>
      <c r="O61" s="147">
        <v>12</v>
      </c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  <c r="CX61" s="159"/>
      <c r="CY61" s="159"/>
      <c r="CZ61" s="159"/>
      <c r="DA61" s="159"/>
      <c r="DB61" s="159"/>
      <c r="DC61" s="159"/>
      <c r="DD61" s="159"/>
      <c r="DE61" s="159"/>
      <c r="DF61" s="159"/>
      <c r="DG61" s="159"/>
      <c r="DH61" s="159"/>
      <c r="DI61" s="159"/>
      <c r="DJ61" s="159"/>
      <c r="DK61" s="159"/>
      <c r="DL61" s="159"/>
      <c r="DM61" s="159"/>
      <c r="DN61" s="159"/>
      <c r="DO61" s="159"/>
      <c r="DP61" s="159"/>
      <c r="DQ61" s="159"/>
      <c r="DR61" s="159"/>
      <c r="DS61" s="159"/>
      <c r="DT61" s="159"/>
      <c r="DU61" s="159"/>
      <c r="DV61" s="159"/>
      <c r="DW61" s="159"/>
      <c r="DX61" s="159"/>
      <c r="DY61" s="159"/>
      <c r="DZ61" s="159"/>
      <c r="EA61" s="159"/>
      <c r="EB61" s="159"/>
      <c r="EC61" s="159"/>
      <c r="ED61" s="159"/>
      <c r="EE61" s="159"/>
      <c r="EF61" s="159"/>
      <c r="EG61" s="159"/>
      <c r="EH61" s="159"/>
      <c r="EI61" s="159"/>
      <c r="EJ61" s="159"/>
      <c r="EK61" s="159"/>
      <c r="EL61" s="159"/>
      <c r="EM61" s="159"/>
      <c r="EN61" s="159"/>
      <c r="EO61" s="159"/>
      <c r="EP61" s="159"/>
      <c r="EQ61" s="159"/>
      <c r="ER61" s="159"/>
      <c r="ES61" s="159"/>
      <c r="ET61" s="159"/>
      <c r="EU61" s="159"/>
      <c r="EV61" s="159"/>
      <c r="EW61" s="159"/>
      <c r="EX61" s="159"/>
      <c r="EY61" s="159"/>
      <c r="EZ61" s="159"/>
      <c r="FA61" s="159"/>
      <c r="FB61" s="159"/>
      <c r="FC61" s="159"/>
      <c r="FD61" s="159"/>
      <c r="FE61" s="159"/>
      <c r="FF61" s="159"/>
      <c r="FG61" s="159"/>
      <c r="FH61" s="159"/>
      <c r="FI61" s="159"/>
      <c r="FJ61" s="159"/>
      <c r="FK61" s="159"/>
      <c r="FL61" s="159"/>
      <c r="FM61" s="159"/>
      <c r="FN61" s="159"/>
      <c r="FO61" s="159"/>
      <c r="FP61" s="159"/>
      <c r="FQ61" s="159"/>
      <c r="FR61" s="159"/>
      <c r="FS61" s="159"/>
      <c r="FT61" s="159"/>
      <c r="FU61" s="159"/>
      <c r="FV61" s="159"/>
      <c r="FW61" s="159"/>
      <c r="FX61" s="159"/>
      <c r="FY61" s="159"/>
      <c r="FZ61" s="159"/>
      <c r="GA61" s="159"/>
      <c r="GB61" s="159"/>
      <c r="GC61" s="159"/>
      <c r="GD61" s="159"/>
      <c r="GE61" s="159"/>
      <c r="GF61" s="159"/>
      <c r="GG61" s="159"/>
      <c r="GH61" s="159"/>
      <c r="GI61" s="159"/>
      <c r="GJ61" s="159"/>
      <c r="GK61" s="159"/>
      <c r="GL61" s="159"/>
      <c r="GM61" s="159"/>
      <c r="GN61" s="159"/>
      <c r="GO61" s="159"/>
      <c r="GP61" s="159"/>
      <c r="GQ61" s="159"/>
      <c r="GR61" s="159"/>
      <c r="GS61" s="159"/>
      <c r="GT61" s="159"/>
      <c r="GU61" s="159"/>
      <c r="GV61" s="159"/>
      <c r="GW61" s="159"/>
      <c r="GX61" s="159"/>
      <c r="GY61" s="159"/>
      <c r="GZ61" s="159"/>
      <c r="HA61" s="159"/>
      <c r="HB61" s="159"/>
      <c r="HC61" s="159"/>
      <c r="HD61" s="159"/>
      <c r="HE61" s="159"/>
      <c r="HF61" s="159"/>
      <c r="HG61" s="159"/>
      <c r="HH61" s="159"/>
      <c r="HI61" s="159"/>
      <c r="HJ61" s="159"/>
      <c r="HK61" s="159"/>
      <c r="HL61" s="159"/>
      <c r="HM61" s="159"/>
      <c r="HN61" s="159"/>
      <c r="HO61" s="159"/>
      <c r="HP61" s="159"/>
      <c r="HQ61" s="159"/>
      <c r="HR61" s="159"/>
      <c r="HS61" s="159"/>
      <c r="HT61" s="159"/>
      <c r="HU61" s="159"/>
      <c r="HV61" s="159"/>
      <c r="HW61" s="159"/>
      <c r="HX61" s="159"/>
      <c r="HY61" s="159"/>
      <c r="HZ61" s="159"/>
      <c r="IA61" s="159"/>
      <c r="IB61" s="159"/>
      <c r="IC61" s="159"/>
      <c r="ID61" s="159"/>
      <c r="IE61" s="159"/>
      <c r="IF61" s="159"/>
      <c r="IG61" s="159"/>
      <c r="IH61" s="159"/>
      <c r="II61" s="159"/>
      <c r="IJ61" s="159"/>
      <c r="IK61" s="159"/>
      <c r="IL61" s="159"/>
      <c r="IM61" s="159"/>
      <c r="IN61" s="159"/>
      <c r="IO61" s="159"/>
      <c r="IP61" s="159"/>
      <c r="IQ61" s="159"/>
      <c r="IR61" s="159"/>
      <c r="IS61" s="159"/>
      <c r="IT61" s="159"/>
      <c r="IU61" s="159"/>
      <c r="IV61" s="159"/>
    </row>
    <row r="62" spans="1:256" ht="21">
      <c r="A62" s="149" t="s">
        <v>89</v>
      </c>
      <c r="B62" s="150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2">
        <v>1</v>
      </c>
      <c r="N62" s="153"/>
      <c r="O62" s="154">
        <v>1</v>
      </c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5"/>
      <c r="DE62" s="155"/>
      <c r="DF62" s="155"/>
      <c r="DG62" s="155"/>
      <c r="DH62" s="155"/>
      <c r="DI62" s="155"/>
      <c r="DJ62" s="155"/>
      <c r="DK62" s="155"/>
      <c r="DL62" s="155"/>
      <c r="DM62" s="155"/>
      <c r="DN62" s="155"/>
      <c r="DO62" s="155"/>
      <c r="DP62" s="155"/>
      <c r="DQ62" s="155"/>
      <c r="DR62" s="155"/>
      <c r="DS62" s="155"/>
      <c r="DT62" s="155"/>
      <c r="DU62" s="155"/>
      <c r="DV62" s="155"/>
      <c r="DW62" s="155"/>
      <c r="DX62" s="155"/>
      <c r="DY62" s="155"/>
      <c r="DZ62" s="155"/>
      <c r="EA62" s="155"/>
      <c r="EB62" s="155"/>
      <c r="EC62" s="155"/>
      <c r="ED62" s="155"/>
      <c r="EE62" s="155"/>
      <c r="EF62" s="155"/>
      <c r="EG62" s="155"/>
      <c r="EH62" s="155"/>
      <c r="EI62" s="155"/>
      <c r="EJ62" s="155"/>
      <c r="EK62" s="155"/>
      <c r="EL62" s="155"/>
      <c r="EM62" s="155"/>
      <c r="EN62" s="155"/>
      <c r="EO62" s="155"/>
      <c r="EP62" s="155"/>
      <c r="EQ62" s="155"/>
      <c r="ER62" s="155"/>
      <c r="ES62" s="155"/>
      <c r="ET62" s="155"/>
      <c r="EU62" s="155"/>
      <c r="EV62" s="155"/>
      <c r="EW62" s="155"/>
      <c r="EX62" s="155"/>
      <c r="EY62" s="155"/>
      <c r="EZ62" s="155"/>
      <c r="FA62" s="155"/>
      <c r="FB62" s="155"/>
      <c r="FC62" s="155"/>
      <c r="FD62" s="155"/>
      <c r="FE62" s="155"/>
      <c r="FF62" s="155"/>
      <c r="FG62" s="155"/>
      <c r="FH62" s="155"/>
      <c r="FI62" s="155"/>
      <c r="FJ62" s="155"/>
      <c r="FK62" s="155"/>
      <c r="FL62" s="155"/>
      <c r="FM62" s="155"/>
      <c r="FN62" s="155"/>
      <c r="FO62" s="155"/>
      <c r="FP62" s="155"/>
      <c r="FQ62" s="155"/>
      <c r="FR62" s="155"/>
      <c r="FS62" s="155"/>
      <c r="FT62" s="155"/>
      <c r="FU62" s="155"/>
      <c r="FV62" s="155"/>
      <c r="FW62" s="155"/>
      <c r="FX62" s="155"/>
      <c r="FY62" s="155"/>
      <c r="FZ62" s="155"/>
      <c r="GA62" s="155"/>
      <c r="GB62" s="155"/>
      <c r="GC62" s="155"/>
      <c r="GD62" s="155"/>
      <c r="GE62" s="155"/>
      <c r="GF62" s="155"/>
      <c r="GG62" s="155"/>
      <c r="GH62" s="155"/>
      <c r="GI62" s="155"/>
      <c r="GJ62" s="155"/>
      <c r="GK62" s="155"/>
      <c r="GL62" s="155"/>
      <c r="GM62" s="155"/>
      <c r="GN62" s="155"/>
      <c r="GO62" s="155"/>
      <c r="GP62" s="155"/>
      <c r="GQ62" s="155"/>
      <c r="GR62" s="155"/>
      <c r="GS62" s="155"/>
      <c r="GT62" s="155"/>
      <c r="GU62" s="155"/>
      <c r="GV62" s="155"/>
      <c r="GW62" s="155"/>
      <c r="GX62" s="155"/>
      <c r="GY62" s="155"/>
      <c r="GZ62" s="155"/>
      <c r="HA62" s="155"/>
      <c r="HB62" s="155"/>
      <c r="HC62" s="155"/>
      <c r="HD62" s="155"/>
      <c r="HE62" s="155"/>
      <c r="HF62" s="155"/>
      <c r="HG62" s="155"/>
      <c r="HH62" s="155"/>
      <c r="HI62" s="155"/>
      <c r="HJ62" s="155"/>
      <c r="HK62" s="155"/>
      <c r="HL62" s="155"/>
      <c r="HM62" s="155"/>
      <c r="HN62" s="155"/>
      <c r="HO62" s="155"/>
      <c r="HP62" s="155"/>
      <c r="HQ62" s="155"/>
      <c r="HR62" s="155"/>
      <c r="HS62" s="155"/>
      <c r="HT62" s="155"/>
      <c r="HU62" s="155"/>
      <c r="HV62" s="155"/>
      <c r="HW62" s="155"/>
      <c r="HX62" s="155"/>
      <c r="HY62" s="155"/>
      <c r="HZ62" s="155"/>
      <c r="IA62" s="155"/>
      <c r="IB62" s="155"/>
      <c r="IC62" s="155"/>
      <c r="ID62" s="155"/>
      <c r="IE62" s="155"/>
      <c r="IF62" s="155"/>
      <c r="IG62" s="155"/>
      <c r="IH62" s="155"/>
      <c r="II62" s="155"/>
      <c r="IJ62" s="155"/>
      <c r="IK62" s="155"/>
      <c r="IL62" s="155"/>
      <c r="IM62" s="155"/>
      <c r="IN62" s="155"/>
      <c r="IO62" s="155"/>
      <c r="IP62" s="155"/>
      <c r="IQ62" s="155"/>
      <c r="IR62" s="155"/>
      <c r="IS62" s="155"/>
      <c r="IT62" s="155"/>
      <c r="IU62" s="155"/>
      <c r="IV62" s="155"/>
    </row>
    <row r="63" spans="1:256" ht="105">
      <c r="A63" s="108" t="s">
        <v>90</v>
      </c>
      <c r="B63" s="109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80">
        <v>2</v>
      </c>
      <c r="N63" s="81"/>
      <c r="O63" s="111">
        <v>2</v>
      </c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1"/>
      <c r="GT63" s="71"/>
      <c r="GU63" s="71"/>
      <c r="GV63" s="71"/>
      <c r="GW63" s="71"/>
      <c r="GX63" s="71"/>
      <c r="GY63" s="71"/>
      <c r="GZ63" s="71"/>
      <c r="HA63" s="71"/>
      <c r="HB63" s="71"/>
      <c r="HC63" s="71"/>
      <c r="HD63" s="71"/>
      <c r="HE63" s="71"/>
      <c r="HF63" s="71"/>
      <c r="HG63" s="71"/>
      <c r="HH63" s="71"/>
      <c r="HI63" s="71"/>
      <c r="HJ63" s="71"/>
      <c r="HK63" s="71"/>
      <c r="HL63" s="71"/>
      <c r="HM63" s="71"/>
      <c r="HN63" s="71"/>
      <c r="HO63" s="71"/>
      <c r="HP63" s="71"/>
      <c r="HQ63" s="71"/>
      <c r="HR63" s="71"/>
      <c r="HS63" s="71"/>
      <c r="HT63" s="71"/>
      <c r="HU63" s="71"/>
      <c r="HV63" s="71"/>
      <c r="HW63" s="71"/>
      <c r="HX63" s="71"/>
      <c r="HY63" s="71"/>
      <c r="HZ63" s="71"/>
      <c r="IA63" s="71"/>
      <c r="IB63" s="71"/>
      <c r="IC63" s="71"/>
      <c r="ID63" s="71"/>
      <c r="IE63" s="71"/>
      <c r="IF63" s="71"/>
      <c r="IG63" s="71"/>
      <c r="IH63" s="71"/>
      <c r="II63" s="71"/>
      <c r="IJ63" s="71"/>
      <c r="IK63" s="71"/>
      <c r="IL63" s="71"/>
      <c r="IM63" s="71"/>
      <c r="IN63" s="71"/>
      <c r="IO63" s="71"/>
      <c r="IP63" s="71"/>
      <c r="IQ63" s="71"/>
      <c r="IR63" s="71"/>
      <c r="IS63" s="71"/>
      <c r="IT63" s="71"/>
      <c r="IU63" s="71"/>
      <c r="IV63" s="71"/>
    </row>
    <row r="64" spans="1:256" ht="63">
      <c r="A64" s="112" t="s">
        <v>91</v>
      </c>
      <c r="B64" s="113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 t="str">
        <f>M65</f>
        <v>x</v>
      </c>
      <c r="N64" s="114">
        <f>N65</f>
        <v>0</v>
      </c>
      <c r="O64" s="114">
        <f>O65</f>
        <v>8</v>
      </c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  <c r="FL64" s="71"/>
      <c r="FM64" s="71"/>
      <c r="FN64" s="71"/>
      <c r="FO64" s="71"/>
      <c r="FP64" s="71"/>
      <c r="FQ64" s="71"/>
      <c r="FR64" s="71"/>
      <c r="FS64" s="71"/>
      <c r="FT64" s="71"/>
      <c r="FU64" s="71"/>
      <c r="FV64" s="71"/>
      <c r="FW64" s="71"/>
      <c r="FX64" s="71"/>
      <c r="FY64" s="71"/>
      <c r="FZ64" s="71"/>
      <c r="GA64" s="71"/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71"/>
      <c r="GO64" s="71"/>
      <c r="GP64" s="71"/>
      <c r="GQ64" s="71"/>
      <c r="GR64" s="71"/>
      <c r="GS64" s="71"/>
      <c r="GT64" s="71"/>
      <c r="GU64" s="71"/>
      <c r="GV64" s="71"/>
      <c r="GW64" s="71"/>
      <c r="GX64" s="71"/>
      <c r="GY64" s="71"/>
      <c r="GZ64" s="71"/>
      <c r="HA64" s="71"/>
      <c r="HB64" s="71"/>
      <c r="HC64" s="71"/>
      <c r="HD64" s="71"/>
      <c r="HE64" s="71"/>
      <c r="HF64" s="71"/>
      <c r="HG64" s="71"/>
      <c r="HH64" s="71"/>
      <c r="HI64" s="71"/>
      <c r="HJ64" s="71"/>
      <c r="HK64" s="71"/>
      <c r="HL64" s="71"/>
      <c r="HM64" s="71"/>
      <c r="HN64" s="71"/>
      <c r="HO64" s="71"/>
      <c r="HP64" s="71"/>
      <c r="HQ64" s="71"/>
      <c r="HR64" s="71"/>
      <c r="HS64" s="71"/>
      <c r="HT64" s="71"/>
      <c r="HU64" s="71"/>
      <c r="HV64" s="71"/>
      <c r="HW64" s="71"/>
      <c r="HX64" s="71"/>
      <c r="HY64" s="71"/>
      <c r="HZ64" s="71"/>
      <c r="IA64" s="71"/>
      <c r="IB64" s="71"/>
      <c r="IC64" s="71"/>
      <c r="ID64" s="71"/>
      <c r="IE64" s="71"/>
      <c r="IF64" s="71"/>
      <c r="IG64" s="71"/>
      <c r="IH64" s="71"/>
      <c r="II64" s="71"/>
      <c r="IJ64" s="71"/>
      <c r="IK64" s="71"/>
      <c r="IL64" s="71"/>
      <c r="IM64" s="71"/>
      <c r="IN64" s="71"/>
      <c r="IO64" s="71"/>
      <c r="IP64" s="71"/>
      <c r="IQ64" s="71"/>
      <c r="IR64" s="71"/>
      <c r="IS64" s="71"/>
      <c r="IT64" s="71"/>
      <c r="IU64" s="71"/>
      <c r="IV64" s="71"/>
    </row>
    <row r="65" spans="1:256" ht="63">
      <c r="A65" s="115" t="s">
        <v>92</v>
      </c>
      <c r="B65" s="113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 t="str">
        <f>M67</f>
        <v>x</v>
      </c>
      <c r="N65" s="114">
        <f>N67</f>
        <v>0</v>
      </c>
      <c r="O65" s="114">
        <f>O67</f>
        <v>8</v>
      </c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71"/>
      <c r="GF65" s="71"/>
      <c r="GG65" s="71"/>
      <c r="GH65" s="71"/>
      <c r="GI65" s="71"/>
      <c r="GJ65" s="71"/>
      <c r="GK65" s="71"/>
      <c r="GL65" s="71"/>
      <c r="GM65" s="71"/>
      <c r="GN65" s="71"/>
      <c r="GO65" s="71"/>
      <c r="GP65" s="71"/>
      <c r="GQ65" s="71"/>
      <c r="GR65" s="71"/>
      <c r="GS65" s="71"/>
      <c r="GT65" s="71"/>
      <c r="GU65" s="71"/>
      <c r="GV65" s="71"/>
      <c r="GW65" s="71"/>
      <c r="GX65" s="71"/>
      <c r="GY65" s="71"/>
      <c r="GZ65" s="71"/>
      <c r="HA65" s="71"/>
      <c r="HB65" s="71"/>
      <c r="HC65" s="71"/>
      <c r="HD65" s="71"/>
      <c r="HE65" s="71"/>
      <c r="HF65" s="71"/>
      <c r="HG65" s="71"/>
      <c r="HH65" s="71"/>
      <c r="HI65" s="71"/>
      <c r="HJ65" s="71"/>
      <c r="HK65" s="71"/>
      <c r="HL65" s="71"/>
      <c r="HM65" s="71"/>
      <c r="HN65" s="71"/>
      <c r="HO65" s="71"/>
      <c r="HP65" s="71"/>
      <c r="HQ65" s="71"/>
      <c r="HR65" s="71"/>
      <c r="HS65" s="71"/>
      <c r="HT65" s="71"/>
      <c r="HU65" s="71"/>
      <c r="HV65" s="71"/>
      <c r="HW65" s="71"/>
      <c r="HX65" s="71"/>
      <c r="HY65" s="71"/>
      <c r="HZ65" s="71"/>
      <c r="IA65" s="71"/>
      <c r="IB65" s="71"/>
      <c r="IC65" s="71"/>
      <c r="ID65" s="71"/>
      <c r="IE65" s="71"/>
      <c r="IF65" s="71"/>
      <c r="IG65" s="71"/>
      <c r="IH65" s="71"/>
      <c r="II65" s="71"/>
      <c r="IJ65" s="71"/>
      <c r="IK65" s="71"/>
      <c r="IL65" s="71"/>
      <c r="IM65" s="71"/>
      <c r="IN65" s="71"/>
      <c r="IO65" s="71"/>
      <c r="IP65" s="71"/>
      <c r="IQ65" s="71"/>
      <c r="IR65" s="71"/>
      <c r="IS65" s="71"/>
      <c r="IT65" s="71"/>
      <c r="IU65" s="71"/>
      <c r="IV65" s="71"/>
    </row>
    <row r="66" spans="1:256" ht="42">
      <c r="A66" s="156" t="s">
        <v>93</v>
      </c>
      <c r="B66" s="157" t="s">
        <v>94</v>
      </c>
      <c r="C66" s="144" t="s">
        <v>104</v>
      </c>
      <c r="D66" s="144"/>
      <c r="E66" s="144"/>
      <c r="F66" s="144"/>
      <c r="G66" s="144"/>
      <c r="H66" s="144"/>
      <c r="I66" s="144" t="s">
        <v>104</v>
      </c>
      <c r="J66" s="144"/>
      <c r="K66" s="144"/>
      <c r="L66" s="144"/>
      <c r="M66" s="158"/>
      <c r="N66" s="159"/>
      <c r="O66" s="147">
        <v>7</v>
      </c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59"/>
      <c r="HL66" s="159"/>
      <c r="HM66" s="159"/>
      <c r="HN66" s="159"/>
      <c r="HO66" s="159"/>
      <c r="HP66" s="159"/>
      <c r="HQ66" s="159"/>
      <c r="HR66" s="159"/>
      <c r="HS66" s="159"/>
      <c r="HT66" s="159"/>
      <c r="HU66" s="159"/>
      <c r="HV66" s="159"/>
      <c r="HW66" s="159"/>
      <c r="HX66" s="159"/>
      <c r="HY66" s="159"/>
      <c r="HZ66" s="159"/>
      <c r="IA66" s="159"/>
      <c r="IB66" s="159"/>
      <c r="IC66" s="159"/>
      <c r="ID66" s="159"/>
      <c r="IE66" s="159"/>
      <c r="IF66" s="159"/>
      <c r="IG66" s="159"/>
      <c r="IH66" s="159"/>
      <c r="II66" s="159"/>
      <c r="IJ66" s="159"/>
      <c r="IK66" s="159"/>
      <c r="IL66" s="159"/>
      <c r="IM66" s="159"/>
      <c r="IN66" s="159"/>
      <c r="IO66" s="159"/>
      <c r="IP66" s="159"/>
      <c r="IQ66" s="159"/>
      <c r="IR66" s="159"/>
      <c r="IS66" s="159"/>
      <c r="IT66" s="159"/>
      <c r="IU66" s="159"/>
      <c r="IV66" s="159"/>
    </row>
    <row r="67" spans="1:256" ht="42">
      <c r="A67" s="116" t="s">
        <v>95</v>
      </c>
      <c r="B67" s="117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9" t="s">
        <v>70</v>
      </c>
      <c r="N67" s="120"/>
      <c r="O67" s="121">
        <v>8</v>
      </c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0"/>
      <c r="DT67" s="120"/>
      <c r="DU67" s="120"/>
      <c r="DV67" s="120"/>
      <c r="DW67" s="120"/>
      <c r="DX67" s="120"/>
      <c r="DY67" s="120"/>
      <c r="DZ67" s="120"/>
      <c r="EA67" s="120"/>
      <c r="EB67" s="120"/>
      <c r="EC67" s="120"/>
      <c r="ED67" s="120"/>
      <c r="EE67" s="120"/>
      <c r="EF67" s="120"/>
      <c r="EG67" s="120"/>
      <c r="EH67" s="120"/>
      <c r="EI67" s="120"/>
      <c r="EJ67" s="120"/>
      <c r="EK67" s="120"/>
      <c r="EL67" s="120"/>
      <c r="EM67" s="120"/>
      <c r="EN67" s="120"/>
      <c r="EO67" s="120"/>
      <c r="EP67" s="120"/>
      <c r="EQ67" s="120"/>
      <c r="ER67" s="120"/>
      <c r="ES67" s="120"/>
      <c r="ET67" s="120"/>
      <c r="EU67" s="120"/>
      <c r="EV67" s="120"/>
      <c r="EW67" s="120"/>
      <c r="EX67" s="120"/>
      <c r="EY67" s="120"/>
      <c r="EZ67" s="120"/>
      <c r="FA67" s="120"/>
      <c r="FB67" s="120"/>
      <c r="FC67" s="120"/>
      <c r="FD67" s="120"/>
      <c r="FE67" s="120"/>
      <c r="FF67" s="120"/>
      <c r="FG67" s="120"/>
      <c r="FH67" s="120"/>
      <c r="FI67" s="120"/>
      <c r="FJ67" s="120"/>
      <c r="FK67" s="120"/>
      <c r="FL67" s="120"/>
      <c r="FM67" s="120"/>
      <c r="FN67" s="120"/>
      <c r="FO67" s="120"/>
      <c r="FP67" s="120"/>
      <c r="FQ67" s="120"/>
      <c r="FR67" s="120"/>
      <c r="FS67" s="120"/>
      <c r="FT67" s="120"/>
      <c r="FU67" s="120"/>
      <c r="FV67" s="120"/>
      <c r="FW67" s="120"/>
      <c r="FX67" s="120"/>
      <c r="FY67" s="120"/>
      <c r="FZ67" s="120"/>
      <c r="GA67" s="120"/>
      <c r="GB67" s="120"/>
      <c r="GC67" s="120"/>
      <c r="GD67" s="120"/>
      <c r="GE67" s="120"/>
      <c r="GF67" s="120"/>
      <c r="GG67" s="120"/>
      <c r="GH67" s="120"/>
      <c r="GI67" s="120"/>
      <c r="GJ67" s="120"/>
      <c r="GK67" s="120"/>
      <c r="GL67" s="120"/>
      <c r="GM67" s="120"/>
      <c r="GN67" s="120"/>
      <c r="GO67" s="120"/>
      <c r="GP67" s="120"/>
      <c r="GQ67" s="120"/>
      <c r="GR67" s="120"/>
      <c r="GS67" s="120"/>
      <c r="GT67" s="120"/>
      <c r="GU67" s="120"/>
      <c r="GV67" s="120"/>
      <c r="GW67" s="120"/>
      <c r="GX67" s="120"/>
      <c r="GY67" s="120"/>
      <c r="GZ67" s="120"/>
      <c r="HA67" s="120"/>
      <c r="HB67" s="120"/>
      <c r="HC67" s="120"/>
      <c r="HD67" s="120"/>
      <c r="HE67" s="120"/>
      <c r="HF67" s="120"/>
      <c r="HG67" s="120"/>
      <c r="HH67" s="120"/>
      <c r="HI67" s="120"/>
      <c r="HJ67" s="120"/>
      <c r="HK67" s="120"/>
      <c r="HL67" s="120"/>
      <c r="HM67" s="120"/>
      <c r="HN67" s="120"/>
      <c r="HO67" s="120"/>
      <c r="HP67" s="120"/>
      <c r="HQ67" s="120"/>
      <c r="HR67" s="120"/>
      <c r="HS67" s="120"/>
      <c r="HT67" s="120"/>
      <c r="HU67" s="120"/>
      <c r="HV67" s="120"/>
      <c r="HW67" s="120"/>
      <c r="HX67" s="120"/>
      <c r="HY67" s="120"/>
      <c r="HZ67" s="120"/>
      <c r="IA67" s="120"/>
      <c r="IB67" s="120"/>
      <c r="IC67" s="120"/>
      <c r="ID67" s="120"/>
      <c r="IE67" s="120"/>
      <c r="IF67" s="120"/>
      <c r="IG67" s="120"/>
      <c r="IH67" s="120"/>
      <c r="II67" s="120"/>
      <c r="IJ67" s="120"/>
      <c r="IK67" s="120"/>
      <c r="IL67" s="120"/>
      <c r="IM67" s="120"/>
      <c r="IN67" s="120"/>
      <c r="IO67" s="120"/>
      <c r="IP67" s="120"/>
      <c r="IQ67" s="120"/>
      <c r="IR67" s="120"/>
      <c r="IS67" s="120"/>
      <c r="IT67" s="120"/>
      <c r="IU67" s="120"/>
      <c r="IV67" s="120"/>
    </row>
    <row r="68" spans="1:256" ht="21">
      <c r="A68" s="122" t="s">
        <v>71</v>
      </c>
      <c r="B68" s="11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80"/>
      <c r="N68" s="71"/>
      <c r="O68" s="111">
        <v>9</v>
      </c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71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1"/>
      <c r="GA68" s="71"/>
      <c r="GB68" s="71"/>
      <c r="GC68" s="71"/>
      <c r="GD68" s="71"/>
      <c r="GE68" s="71"/>
      <c r="GF68" s="71"/>
      <c r="GG68" s="71"/>
      <c r="GH68" s="71"/>
      <c r="GI68" s="71"/>
      <c r="GJ68" s="71"/>
      <c r="GK68" s="71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  <c r="HF68" s="71"/>
      <c r="HG68" s="71"/>
      <c r="HH68" s="71"/>
      <c r="HI68" s="71"/>
      <c r="HJ68" s="71"/>
      <c r="HK68" s="71"/>
      <c r="HL68" s="71"/>
      <c r="HM68" s="71"/>
      <c r="HN68" s="71"/>
      <c r="HO68" s="71"/>
      <c r="HP68" s="71"/>
      <c r="HQ68" s="71"/>
      <c r="HR68" s="71"/>
      <c r="HS68" s="71"/>
      <c r="HT68" s="71"/>
      <c r="HU68" s="71"/>
      <c r="HV68" s="71"/>
      <c r="HW68" s="71"/>
      <c r="HX68" s="71"/>
      <c r="HY68" s="71"/>
      <c r="HZ68" s="71"/>
      <c r="IA68" s="71"/>
      <c r="IB68" s="71"/>
      <c r="IC68" s="71"/>
      <c r="ID68" s="71"/>
      <c r="IE68" s="71"/>
      <c r="IF68" s="71"/>
      <c r="IG68" s="71"/>
      <c r="IH68" s="71"/>
      <c r="II68" s="71"/>
      <c r="IJ68" s="71"/>
      <c r="IK68" s="71"/>
      <c r="IL68" s="71"/>
      <c r="IM68" s="71"/>
      <c r="IN68" s="71"/>
      <c r="IO68" s="71"/>
      <c r="IP68" s="71"/>
      <c r="IQ68" s="71"/>
      <c r="IR68" s="71"/>
      <c r="IS68" s="71"/>
      <c r="IT68" s="71"/>
      <c r="IU68" s="71"/>
      <c r="IV68" s="71"/>
    </row>
    <row r="69" spans="1:256" ht="21">
      <c r="A69" s="124" t="s">
        <v>96</v>
      </c>
      <c r="B69" s="11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80"/>
      <c r="N69" s="71"/>
      <c r="O69" s="111">
        <v>10</v>
      </c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71"/>
      <c r="HJ69" s="71"/>
      <c r="HK69" s="71"/>
      <c r="HL69" s="71"/>
      <c r="HM69" s="71"/>
      <c r="HN69" s="71"/>
      <c r="HO69" s="71"/>
      <c r="HP69" s="71"/>
      <c r="HQ69" s="71"/>
      <c r="HR69" s="71"/>
      <c r="HS69" s="71"/>
      <c r="HT69" s="71"/>
      <c r="HU69" s="71"/>
      <c r="HV69" s="71"/>
      <c r="HW69" s="71"/>
      <c r="HX69" s="71"/>
      <c r="HY69" s="71"/>
      <c r="HZ69" s="71"/>
      <c r="IA69" s="71"/>
      <c r="IB69" s="71"/>
      <c r="IC69" s="71"/>
      <c r="ID69" s="71"/>
      <c r="IE69" s="71"/>
      <c r="IF69" s="71"/>
      <c r="IG69" s="71"/>
      <c r="IH69" s="71"/>
      <c r="II69" s="71"/>
      <c r="IJ69" s="71"/>
      <c r="IK69" s="71"/>
      <c r="IL69" s="71"/>
      <c r="IM69" s="71"/>
      <c r="IN69" s="71"/>
      <c r="IO69" s="71"/>
      <c r="IP69" s="71"/>
      <c r="IQ69" s="71"/>
      <c r="IR69" s="71"/>
      <c r="IS69" s="71"/>
      <c r="IT69" s="71"/>
      <c r="IU69" s="71"/>
      <c r="IV69" s="71"/>
    </row>
    <row r="70" spans="1:256" ht="21">
      <c r="A70" s="160" t="s">
        <v>97</v>
      </c>
      <c r="B70" s="126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80"/>
      <c r="N70" s="71"/>
      <c r="O70" s="111">
        <v>11</v>
      </c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  <c r="GC70" s="71"/>
      <c r="GD70" s="71"/>
      <c r="GE70" s="71"/>
      <c r="GF70" s="71"/>
      <c r="GG70" s="71"/>
      <c r="GH70" s="71"/>
      <c r="GI70" s="71"/>
      <c r="GJ70" s="71"/>
      <c r="GK70" s="71"/>
      <c r="GL70" s="71"/>
      <c r="GM70" s="71"/>
      <c r="GN70" s="71"/>
      <c r="GO70" s="71"/>
      <c r="GP70" s="71"/>
      <c r="GQ70" s="71"/>
      <c r="GR70" s="71"/>
      <c r="GS70" s="71"/>
      <c r="GT70" s="71"/>
      <c r="GU70" s="71"/>
      <c r="GV70" s="71"/>
      <c r="GW70" s="71"/>
      <c r="GX70" s="71"/>
      <c r="GY70" s="71"/>
      <c r="GZ70" s="71"/>
      <c r="HA70" s="71"/>
      <c r="HB70" s="71"/>
      <c r="HC70" s="71"/>
      <c r="HD70" s="71"/>
      <c r="HE70" s="71"/>
      <c r="HF70" s="71"/>
      <c r="HG70" s="71"/>
      <c r="HH70" s="71"/>
      <c r="HI70" s="71"/>
      <c r="HJ70" s="71"/>
      <c r="HK70" s="71"/>
      <c r="HL70" s="71"/>
      <c r="HM70" s="71"/>
      <c r="HN70" s="71"/>
      <c r="HO70" s="71"/>
      <c r="HP70" s="71"/>
      <c r="HQ70" s="71"/>
      <c r="HR70" s="71"/>
      <c r="HS70" s="71"/>
      <c r="HT70" s="71"/>
      <c r="HU70" s="71"/>
      <c r="HV70" s="71"/>
      <c r="HW70" s="71"/>
      <c r="HX70" s="71"/>
      <c r="HY70" s="71"/>
      <c r="HZ70" s="71"/>
      <c r="IA70" s="71"/>
      <c r="IB70" s="71"/>
      <c r="IC70" s="71"/>
      <c r="ID70" s="71"/>
      <c r="IE70" s="71"/>
      <c r="IF70" s="71"/>
      <c r="IG70" s="71"/>
      <c r="IH70" s="71"/>
      <c r="II70" s="71"/>
      <c r="IJ70" s="71"/>
      <c r="IK70" s="71"/>
      <c r="IL70" s="71"/>
      <c r="IM70" s="71"/>
      <c r="IN70" s="71"/>
      <c r="IO70" s="71"/>
      <c r="IP70" s="71"/>
      <c r="IQ70" s="71"/>
      <c r="IR70" s="71"/>
      <c r="IS70" s="71"/>
      <c r="IT70" s="71"/>
      <c r="IU70" s="71"/>
      <c r="IV70" s="71"/>
    </row>
    <row r="71" spans="1:256" ht="42">
      <c r="A71" s="161" t="s">
        <v>98</v>
      </c>
      <c r="B71" s="157" t="s">
        <v>75</v>
      </c>
      <c r="C71" s="144" t="s">
        <v>358</v>
      </c>
      <c r="D71" s="144"/>
      <c r="E71" s="144"/>
      <c r="F71" s="144"/>
      <c r="G71" s="144"/>
      <c r="H71" s="144"/>
      <c r="I71" s="144" t="s">
        <v>358</v>
      </c>
      <c r="J71" s="144"/>
      <c r="K71" s="144"/>
      <c r="L71" s="144"/>
      <c r="M71" s="158"/>
      <c r="N71" s="159"/>
      <c r="O71" s="147">
        <v>12</v>
      </c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  <c r="FY71" s="159"/>
      <c r="FZ71" s="159"/>
      <c r="GA71" s="159"/>
      <c r="GB71" s="159"/>
      <c r="GC71" s="159"/>
      <c r="GD71" s="159"/>
      <c r="GE71" s="159"/>
      <c r="GF71" s="159"/>
      <c r="GG71" s="159"/>
      <c r="GH71" s="159"/>
      <c r="GI71" s="159"/>
      <c r="GJ71" s="159"/>
      <c r="GK71" s="159"/>
      <c r="GL71" s="159"/>
      <c r="GM71" s="159"/>
      <c r="GN71" s="159"/>
      <c r="GO71" s="159"/>
      <c r="GP71" s="159"/>
      <c r="GQ71" s="159"/>
      <c r="GR71" s="159"/>
      <c r="GS71" s="159"/>
      <c r="GT71" s="159"/>
      <c r="GU71" s="159"/>
      <c r="GV71" s="159"/>
      <c r="GW71" s="159"/>
      <c r="GX71" s="159"/>
      <c r="GY71" s="159"/>
      <c r="GZ71" s="159"/>
      <c r="HA71" s="159"/>
      <c r="HB71" s="159"/>
      <c r="HC71" s="159"/>
      <c r="HD71" s="159"/>
      <c r="HE71" s="159"/>
      <c r="HF71" s="159"/>
      <c r="HG71" s="159"/>
      <c r="HH71" s="159"/>
      <c r="HI71" s="159"/>
      <c r="HJ71" s="159"/>
      <c r="HK71" s="159"/>
      <c r="HL71" s="159"/>
      <c r="HM71" s="159"/>
      <c r="HN71" s="159"/>
      <c r="HO71" s="159"/>
      <c r="HP71" s="159"/>
      <c r="HQ71" s="159"/>
      <c r="HR71" s="159"/>
      <c r="HS71" s="159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  <c r="IT71" s="159"/>
      <c r="IU71" s="159"/>
      <c r="IV71" s="159"/>
    </row>
    <row r="72" spans="1:256" ht="21">
      <c r="A72" s="160" t="s">
        <v>99</v>
      </c>
      <c r="B72" s="126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80"/>
      <c r="N72" s="71"/>
      <c r="O72" s="111">
        <v>11</v>
      </c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HP72" s="71"/>
      <c r="HQ72" s="71"/>
      <c r="HR72" s="71"/>
      <c r="HS72" s="71"/>
      <c r="HT72" s="71"/>
      <c r="HU72" s="71"/>
      <c r="HV72" s="71"/>
      <c r="HW72" s="71"/>
      <c r="HX72" s="71"/>
      <c r="HY72" s="71"/>
      <c r="HZ72" s="71"/>
      <c r="IA72" s="71"/>
      <c r="IB72" s="71"/>
      <c r="IC72" s="71"/>
      <c r="ID72" s="71"/>
      <c r="IE72" s="71"/>
      <c r="IF72" s="71"/>
      <c r="IG72" s="71"/>
      <c r="IH72" s="71"/>
      <c r="II72" s="71"/>
      <c r="IJ72" s="71"/>
      <c r="IK72" s="71"/>
      <c r="IL72" s="71"/>
      <c r="IM72" s="71"/>
      <c r="IN72" s="71"/>
      <c r="IO72" s="71"/>
      <c r="IP72" s="71"/>
      <c r="IQ72" s="71"/>
      <c r="IR72" s="71"/>
      <c r="IS72" s="71"/>
      <c r="IT72" s="71"/>
      <c r="IU72" s="71"/>
      <c r="IV72" s="71"/>
    </row>
    <row r="73" spans="1:256" ht="63">
      <c r="A73" s="162" t="s">
        <v>100</v>
      </c>
      <c r="B73" s="163" t="s">
        <v>77</v>
      </c>
      <c r="C73" s="137" t="s">
        <v>101</v>
      </c>
      <c r="D73" s="137" t="s">
        <v>79</v>
      </c>
      <c r="E73" s="137" t="s">
        <v>79</v>
      </c>
      <c r="F73" s="137" t="s">
        <v>79</v>
      </c>
      <c r="G73" s="137" t="s">
        <v>79</v>
      </c>
      <c r="H73" s="137" t="s">
        <v>79</v>
      </c>
      <c r="I73" s="137" t="s">
        <v>79</v>
      </c>
      <c r="J73" s="137" t="s">
        <v>79</v>
      </c>
      <c r="K73" s="137" t="s">
        <v>101</v>
      </c>
      <c r="L73" s="137" t="s">
        <v>79</v>
      </c>
      <c r="M73" s="164"/>
      <c r="N73" s="165"/>
      <c r="O73" s="140">
        <v>12</v>
      </c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  <c r="BI73" s="165"/>
      <c r="BJ73" s="165"/>
      <c r="BK73" s="165"/>
      <c r="BL73" s="165"/>
      <c r="BM73" s="165"/>
      <c r="BN73" s="165"/>
      <c r="BO73" s="165"/>
      <c r="BP73" s="165"/>
      <c r="BQ73" s="165"/>
      <c r="BR73" s="165"/>
      <c r="BS73" s="165"/>
      <c r="BT73" s="165"/>
      <c r="BU73" s="165"/>
      <c r="BV73" s="165"/>
      <c r="BW73" s="165"/>
      <c r="BX73" s="165"/>
      <c r="BY73" s="165"/>
      <c r="BZ73" s="165"/>
      <c r="CA73" s="165"/>
      <c r="CB73" s="165"/>
      <c r="CC73" s="165"/>
      <c r="CD73" s="165"/>
      <c r="CE73" s="165"/>
      <c r="CF73" s="165"/>
      <c r="CG73" s="165"/>
      <c r="CH73" s="165"/>
      <c r="CI73" s="165"/>
      <c r="CJ73" s="165"/>
      <c r="CK73" s="165"/>
      <c r="CL73" s="165"/>
      <c r="CM73" s="165"/>
      <c r="CN73" s="165"/>
      <c r="CO73" s="165"/>
      <c r="CP73" s="165"/>
      <c r="CQ73" s="165"/>
      <c r="CR73" s="165"/>
      <c r="CS73" s="165"/>
      <c r="CT73" s="165"/>
      <c r="CU73" s="165"/>
      <c r="CV73" s="165"/>
      <c r="CW73" s="165"/>
      <c r="CX73" s="165"/>
      <c r="CY73" s="165"/>
      <c r="CZ73" s="165"/>
      <c r="DA73" s="165"/>
      <c r="DB73" s="165"/>
      <c r="DC73" s="165"/>
      <c r="DD73" s="165"/>
      <c r="DE73" s="165"/>
      <c r="DF73" s="165"/>
      <c r="DG73" s="165"/>
      <c r="DH73" s="165"/>
      <c r="DI73" s="165"/>
      <c r="DJ73" s="165"/>
      <c r="DK73" s="165"/>
      <c r="DL73" s="165"/>
      <c r="DM73" s="165"/>
      <c r="DN73" s="165"/>
      <c r="DO73" s="165"/>
      <c r="DP73" s="165"/>
      <c r="DQ73" s="165"/>
      <c r="DR73" s="165"/>
      <c r="DS73" s="165"/>
      <c r="DT73" s="165"/>
      <c r="DU73" s="165"/>
      <c r="DV73" s="165"/>
      <c r="DW73" s="165"/>
      <c r="DX73" s="165"/>
      <c r="DY73" s="165"/>
      <c r="DZ73" s="165"/>
      <c r="EA73" s="165"/>
      <c r="EB73" s="165"/>
      <c r="EC73" s="165"/>
      <c r="ED73" s="165"/>
      <c r="EE73" s="165"/>
      <c r="EF73" s="165"/>
      <c r="EG73" s="165"/>
      <c r="EH73" s="165"/>
      <c r="EI73" s="165"/>
      <c r="EJ73" s="165"/>
      <c r="EK73" s="165"/>
      <c r="EL73" s="165"/>
      <c r="EM73" s="165"/>
      <c r="EN73" s="165"/>
      <c r="EO73" s="165"/>
      <c r="EP73" s="165"/>
      <c r="EQ73" s="165"/>
      <c r="ER73" s="165"/>
      <c r="ES73" s="165"/>
      <c r="ET73" s="165"/>
      <c r="EU73" s="165"/>
      <c r="EV73" s="165"/>
      <c r="EW73" s="165"/>
      <c r="EX73" s="165"/>
      <c r="EY73" s="165"/>
      <c r="EZ73" s="165"/>
      <c r="FA73" s="165"/>
      <c r="FB73" s="165"/>
      <c r="FC73" s="165"/>
      <c r="FD73" s="165"/>
      <c r="FE73" s="165"/>
      <c r="FF73" s="165"/>
      <c r="FG73" s="165"/>
      <c r="FH73" s="165"/>
      <c r="FI73" s="165"/>
      <c r="FJ73" s="165"/>
      <c r="FK73" s="165"/>
      <c r="FL73" s="165"/>
      <c r="FM73" s="165"/>
      <c r="FN73" s="165"/>
      <c r="FO73" s="165"/>
      <c r="FP73" s="165"/>
      <c r="FQ73" s="165"/>
      <c r="FR73" s="165"/>
      <c r="FS73" s="165"/>
      <c r="FT73" s="165"/>
      <c r="FU73" s="165"/>
      <c r="FV73" s="165"/>
      <c r="FW73" s="165"/>
      <c r="FX73" s="165"/>
      <c r="FY73" s="165"/>
      <c r="FZ73" s="165"/>
      <c r="GA73" s="165"/>
      <c r="GB73" s="165"/>
      <c r="GC73" s="165"/>
      <c r="GD73" s="165"/>
      <c r="GE73" s="165"/>
      <c r="GF73" s="165"/>
      <c r="GG73" s="165"/>
      <c r="GH73" s="165"/>
      <c r="GI73" s="165"/>
      <c r="GJ73" s="165"/>
      <c r="GK73" s="165"/>
      <c r="GL73" s="165"/>
      <c r="GM73" s="165"/>
      <c r="GN73" s="165"/>
      <c r="GO73" s="165"/>
      <c r="GP73" s="165"/>
      <c r="GQ73" s="165"/>
      <c r="GR73" s="165"/>
      <c r="GS73" s="165"/>
      <c r="GT73" s="165"/>
      <c r="GU73" s="165"/>
      <c r="GV73" s="165"/>
      <c r="GW73" s="165"/>
      <c r="GX73" s="165"/>
      <c r="GY73" s="165"/>
      <c r="GZ73" s="165"/>
      <c r="HA73" s="165"/>
      <c r="HB73" s="165"/>
      <c r="HC73" s="165"/>
      <c r="HD73" s="165"/>
      <c r="HE73" s="165"/>
      <c r="HF73" s="165"/>
      <c r="HG73" s="165"/>
      <c r="HH73" s="165"/>
      <c r="HI73" s="165"/>
      <c r="HJ73" s="165"/>
      <c r="HK73" s="165"/>
      <c r="HL73" s="165"/>
      <c r="HM73" s="165"/>
      <c r="HN73" s="165"/>
      <c r="HO73" s="165"/>
      <c r="HP73" s="165"/>
      <c r="HQ73" s="165"/>
      <c r="HR73" s="165"/>
      <c r="HS73" s="165"/>
      <c r="HT73" s="165"/>
      <c r="HU73" s="165"/>
      <c r="HV73" s="165"/>
      <c r="HW73" s="165"/>
      <c r="HX73" s="165"/>
      <c r="HY73" s="165"/>
      <c r="HZ73" s="165"/>
      <c r="IA73" s="165"/>
      <c r="IB73" s="165"/>
      <c r="IC73" s="165"/>
      <c r="ID73" s="165"/>
      <c r="IE73" s="165"/>
      <c r="IF73" s="165"/>
      <c r="IG73" s="165"/>
      <c r="IH73" s="165"/>
      <c r="II73" s="165"/>
      <c r="IJ73" s="165"/>
      <c r="IK73" s="165"/>
      <c r="IL73" s="165"/>
      <c r="IM73" s="165"/>
      <c r="IN73" s="165"/>
      <c r="IO73" s="165"/>
      <c r="IP73" s="165"/>
      <c r="IQ73" s="165"/>
      <c r="IR73" s="165"/>
      <c r="IS73" s="165"/>
      <c r="IT73" s="165"/>
      <c r="IU73" s="165"/>
      <c r="IV73" s="165"/>
    </row>
    <row r="74" spans="1:256" ht="21">
      <c r="A74" s="160" t="s">
        <v>102</v>
      </c>
      <c r="B74" s="126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80"/>
      <c r="N74" s="71"/>
      <c r="O74" s="111">
        <v>11</v>
      </c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  <c r="FI74" s="71"/>
      <c r="FJ74" s="71"/>
      <c r="FK74" s="71"/>
      <c r="FL74" s="71"/>
      <c r="FM74" s="71"/>
      <c r="FN74" s="71"/>
      <c r="FO74" s="71"/>
      <c r="FP74" s="71"/>
      <c r="FQ74" s="71"/>
      <c r="FR74" s="71"/>
      <c r="FS74" s="71"/>
      <c r="FT74" s="71"/>
      <c r="FU74" s="71"/>
      <c r="FV74" s="71"/>
      <c r="FW74" s="71"/>
      <c r="FX74" s="71"/>
      <c r="FY74" s="71"/>
      <c r="FZ74" s="71"/>
      <c r="GA74" s="71"/>
      <c r="GB74" s="71"/>
      <c r="GC74" s="71"/>
      <c r="GD74" s="71"/>
      <c r="GE74" s="71"/>
      <c r="GF74" s="71"/>
      <c r="GG74" s="71"/>
      <c r="GH74" s="71"/>
      <c r="GI74" s="71"/>
      <c r="GJ74" s="71"/>
      <c r="GK74" s="71"/>
      <c r="GL74" s="71"/>
      <c r="GM74" s="71"/>
      <c r="GN74" s="71"/>
      <c r="GO74" s="71"/>
      <c r="GP74" s="71"/>
      <c r="GQ74" s="71"/>
      <c r="GR74" s="71"/>
      <c r="GS74" s="71"/>
      <c r="GT74" s="71"/>
      <c r="GU74" s="71"/>
      <c r="GV74" s="71"/>
      <c r="GW74" s="71"/>
      <c r="GX74" s="71"/>
      <c r="GY74" s="71"/>
      <c r="GZ74" s="71"/>
      <c r="HA74" s="71"/>
      <c r="HB74" s="71"/>
      <c r="HC74" s="71"/>
      <c r="HD74" s="71"/>
      <c r="HE74" s="71"/>
      <c r="HF74" s="71"/>
      <c r="HG74" s="71"/>
      <c r="HH74" s="71"/>
      <c r="HI74" s="71"/>
      <c r="HJ74" s="71"/>
      <c r="HK74" s="71"/>
      <c r="HL74" s="71"/>
      <c r="HM74" s="71"/>
      <c r="HN74" s="71"/>
      <c r="HO74" s="71"/>
      <c r="HP74" s="71"/>
      <c r="HQ74" s="71"/>
      <c r="HR74" s="71"/>
      <c r="HS74" s="71"/>
      <c r="HT74" s="71"/>
      <c r="HU74" s="71"/>
      <c r="HV74" s="71"/>
      <c r="HW74" s="71"/>
      <c r="HX74" s="71"/>
      <c r="HY74" s="71"/>
      <c r="HZ74" s="71"/>
      <c r="IA74" s="71"/>
      <c r="IB74" s="71"/>
      <c r="IC74" s="71"/>
      <c r="ID74" s="71"/>
      <c r="IE74" s="71"/>
      <c r="IF74" s="71"/>
      <c r="IG74" s="71"/>
      <c r="IH74" s="71"/>
      <c r="II74" s="71"/>
      <c r="IJ74" s="71"/>
      <c r="IK74" s="71"/>
      <c r="IL74" s="71"/>
      <c r="IM74" s="71"/>
      <c r="IN74" s="71"/>
      <c r="IO74" s="71"/>
      <c r="IP74" s="71"/>
      <c r="IQ74" s="71"/>
      <c r="IR74" s="71"/>
      <c r="IS74" s="71"/>
      <c r="IT74" s="71"/>
      <c r="IU74" s="71"/>
      <c r="IV74" s="71"/>
    </row>
    <row r="75" spans="1:256" ht="21">
      <c r="A75" s="162" t="s">
        <v>103</v>
      </c>
      <c r="B75" s="163" t="s">
        <v>77</v>
      </c>
      <c r="C75" s="137" t="s">
        <v>104</v>
      </c>
      <c r="D75" s="137" t="s">
        <v>79</v>
      </c>
      <c r="E75" s="137" t="s">
        <v>79</v>
      </c>
      <c r="F75" s="137" t="s">
        <v>79</v>
      </c>
      <c r="G75" s="137" t="s">
        <v>79</v>
      </c>
      <c r="H75" s="137" t="s">
        <v>79</v>
      </c>
      <c r="I75" s="137" t="s">
        <v>79</v>
      </c>
      <c r="J75" s="137" t="s">
        <v>79</v>
      </c>
      <c r="K75" s="137" t="s">
        <v>104</v>
      </c>
      <c r="L75" s="137" t="s">
        <v>79</v>
      </c>
      <c r="M75" s="164"/>
      <c r="N75" s="165"/>
      <c r="O75" s="140">
        <v>12</v>
      </c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  <c r="BI75" s="165"/>
      <c r="BJ75" s="165"/>
      <c r="BK75" s="165"/>
      <c r="BL75" s="165"/>
      <c r="BM75" s="165"/>
      <c r="BN75" s="165"/>
      <c r="BO75" s="165"/>
      <c r="BP75" s="165"/>
      <c r="BQ75" s="165"/>
      <c r="BR75" s="165"/>
      <c r="BS75" s="165"/>
      <c r="BT75" s="165"/>
      <c r="BU75" s="165"/>
      <c r="BV75" s="165"/>
      <c r="BW75" s="165"/>
      <c r="BX75" s="165"/>
      <c r="BY75" s="165"/>
      <c r="BZ75" s="165"/>
      <c r="CA75" s="165"/>
      <c r="CB75" s="165"/>
      <c r="CC75" s="165"/>
      <c r="CD75" s="165"/>
      <c r="CE75" s="165"/>
      <c r="CF75" s="165"/>
      <c r="CG75" s="165"/>
      <c r="CH75" s="165"/>
      <c r="CI75" s="165"/>
      <c r="CJ75" s="165"/>
      <c r="CK75" s="165"/>
      <c r="CL75" s="165"/>
      <c r="CM75" s="165"/>
      <c r="CN75" s="165"/>
      <c r="CO75" s="165"/>
      <c r="CP75" s="165"/>
      <c r="CQ75" s="165"/>
      <c r="CR75" s="165"/>
      <c r="CS75" s="165"/>
      <c r="CT75" s="165"/>
      <c r="CU75" s="165"/>
      <c r="CV75" s="165"/>
      <c r="CW75" s="165"/>
      <c r="CX75" s="165"/>
      <c r="CY75" s="165"/>
      <c r="CZ75" s="165"/>
      <c r="DA75" s="165"/>
      <c r="DB75" s="165"/>
      <c r="DC75" s="165"/>
      <c r="DD75" s="165"/>
      <c r="DE75" s="165"/>
      <c r="DF75" s="165"/>
      <c r="DG75" s="165"/>
      <c r="DH75" s="165"/>
      <c r="DI75" s="165"/>
      <c r="DJ75" s="165"/>
      <c r="DK75" s="165"/>
      <c r="DL75" s="165"/>
      <c r="DM75" s="165"/>
      <c r="DN75" s="165"/>
      <c r="DO75" s="165"/>
      <c r="DP75" s="165"/>
      <c r="DQ75" s="165"/>
      <c r="DR75" s="165"/>
      <c r="DS75" s="165"/>
      <c r="DT75" s="165"/>
      <c r="DU75" s="165"/>
      <c r="DV75" s="165"/>
      <c r="DW75" s="165"/>
      <c r="DX75" s="165"/>
      <c r="DY75" s="165"/>
      <c r="DZ75" s="165"/>
      <c r="EA75" s="165"/>
      <c r="EB75" s="165"/>
      <c r="EC75" s="165"/>
      <c r="ED75" s="165"/>
      <c r="EE75" s="165"/>
      <c r="EF75" s="165"/>
      <c r="EG75" s="165"/>
      <c r="EH75" s="165"/>
      <c r="EI75" s="165"/>
      <c r="EJ75" s="165"/>
      <c r="EK75" s="165"/>
      <c r="EL75" s="165"/>
      <c r="EM75" s="165"/>
      <c r="EN75" s="165"/>
      <c r="EO75" s="165"/>
      <c r="EP75" s="165"/>
      <c r="EQ75" s="165"/>
      <c r="ER75" s="165"/>
      <c r="ES75" s="165"/>
      <c r="ET75" s="165"/>
      <c r="EU75" s="165"/>
      <c r="EV75" s="165"/>
      <c r="EW75" s="165"/>
      <c r="EX75" s="165"/>
      <c r="EY75" s="165"/>
      <c r="EZ75" s="165"/>
      <c r="FA75" s="165"/>
      <c r="FB75" s="165"/>
      <c r="FC75" s="165"/>
      <c r="FD75" s="165"/>
      <c r="FE75" s="165"/>
      <c r="FF75" s="165"/>
      <c r="FG75" s="165"/>
      <c r="FH75" s="165"/>
      <c r="FI75" s="165"/>
      <c r="FJ75" s="165"/>
      <c r="FK75" s="165"/>
      <c r="FL75" s="165"/>
      <c r="FM75" s="165"/>
      <c r="FN75" s="165"/>
      <c r="FO75" s="165"/>
      <c r="FP75" s="165"/>
      <c r="FQ75" s="165"/>
      <c r="FR75" s="165"/>
      <c r="FS75" s="165"/>
      <c r="FT75" s="165"/>
      <c r="FU75" s="165"/>
      <c r="FV75" s="165"/>
      <c r="FW75" s="165"/>
      <c r="FX75" s="165"/>
      <c r="FY75" s="165"/>
      <c r="FZ75" s="165"/>
      <c r="GA75" s="165"/>
      <c r="GB75" s="165"/>
      <c r="GC75" s="165"/>
      <c r="GD75" s="165"/>
      <c r="GE75" s="165"/>
      <c r="GF75" s="165"/>
      <c r="GG75" s="165"/>
      <c r="GH75" s="165"/>
      <c r="GI75" s="165"/>
      <c r="GJ75" s="165"/>
      <c r="GK75" s="165"/>
      <c r="GL75" s="165"/>
      <c r="GM75" s="165"/>
      <c r="GN75" s="165"/>
      <c r="GO75" s="165"/>
      <c r="GP75" s="165"/>
      <c r="GQ75" s="165"/>
      <c r="GR75" s="165"/>
      <c r="GS75" s="165"/>
      <c r="GT75" s="165"/>
      <c r="GU75" s="165"/>
      <c r="GV75" s="165"/>
      <c r="GW75" s="165"/>
      <c r="GX75" s="165"/>
      <c r="GY75" s="165"/>
      <c r="GZ75" s="165"/>
      <c r="HA75" s="165"/>
      <c r="HB75" s="165"/>
      <c r="HC75" s="165"/>
      <c r="HD75" s="165"/>
      <c r="HE75" s="165"/>
      <c r="HF75" s="165"/>
      <c r="HG75" s="165"/>
      <c r="HH75" s="165"/>
      <c r="HI75" s="165"/>
      <c r="HJ75" s="165"/>
      <c r="HK75" s="165"/>
      <c r="HL75" s="165"/>
      <c r="HM75" s="165"/>
      <c r="HN75" s="165"/>
      <c r="HO75" s="165"/>
      <c r="HP75" s="165"/>
      <c r="HQ75" s="165"/>
      <c r="HR75" s="165"/>
      <c r="HS75" s="165"/>
      <c r="HT75" s="165"/>
      <c r="HU75" s="165"/>
      <c r="HV75" s="165"/>
      <c r="HW75" s="165"/>
      <c r="HX75" s="165"/>
      <c r="HY75" s="165"/>
      <c r="HZ75" s="165"/>
      <c r="IA75" s="165"/>
      <c r="IB75" s="165"/>
      <c r="IC75" s="165"/>
      <c r="ID75" s="165"/>
      <c r="IE75" s="165"/>
      <c r="IF75" s="165"/>
      <c r="IG75" s="165"/>
      <c r="IH75" s="165"/>
      <c r="II75" s="165"/>
      <c r="IJ75" s="165"/>
      <c r="IK75" s="165"/>
      <c r="IL75" s="165"/>
      <c r="IM75" s="165"/>
      <c r="IN75" s="165"/>
      <c r="IO75" s="165"/>
      <c r="IP75" s="165"/>
      <c r="IQ75" s="165"/>
      <c r="IR75" s="165"/>
      <c r="IS75" s="165"/>
      <c r="IT75" s="165"/>
      <c r="IU75" s="165"/>
      <c r="IV75" s="165"/>
    </row>
    <row r="76" spans="1:256" ht="42">
      <c r="A76" s="94" t="s">
        <v>64</v>
      </c>
      <c r="B76" s="95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7">
        <v>0</v>
      </c>
      <c r="N76" s="98"/>
      <c r="O76" s="99">
        <v>0</v>
      </c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0"/>
      <c r="DS76" s="100"/>
      <c r="DT76" s="100"/>
      <c r="DU76" s="100"/>
      <c r="DV76" s="100"/>
      <c r="DW76" s="100"/>
      <c r="DX76" s="100"/>
      <c r="DY76" s="100"/>
      <c r="DZ76" s="100"/>
      <c r="EA76" s="100"/>
      <c r="EB76" s="100"/>
      <c r="EC76" s="100"/>
      <c r="ED76" s="100"/>
      <c r="EE76" s="100"/>
      <c r="EF76" s="100"/>
      <c r="EG76" s="100"/>
      <c r="EH76" s="100"/>
      <c r="EI76" s="100"/>
      <c r="EJ76" s="100"/>
      <c r="EK76" s="100"/>
      <c r="EL76" s="100"/>
      <c r="EM76" s="100"/>
      <c r="EN76" s="100"/>
      <c r="EO76" s="100"/>
      <c r="EP76" s="100"/>
      <c r="EQ76" s="100"/>
      <c r="ER76" s="100"/>
      <c r="ES76" s="100"/>
      <c r="ET76" s="100"/>
      <c r="EU76" s="100"/>
      <c r="EV76" s="100"/>
      <c r="EW76" s="100"/>
      <c r="EX76" s="100"/>
      <c r="EY76" s="100"/>
      <c r="EZ76" s="100"/>
      <c r="FA76" s="100"/>
      <c r="FB76" s="100"/>
      <c r="FC76" s="100"/>
      <c r="FD76" s="100"/>
      <c r="FE76" s="100"/>
      <c r="FF76" s="100"/>
      <c r="FG76" s="100"/>
      <c r="FH76" s="100"/>
      <c r="FI76" s="100"/>
      <c r="FJ76" s="100"/>
      <c r="FK76" s="100"/>
      <c r="FL76" s="100"/>
      <c r="FM76" s="100"/>
      <c r="FN76" s="100"/>
      <c r="FO76" s="100"/>
      <c r="FP76" s="100"/>
      <c r="FQ76" s="100"/>
      <c r="FR76" s="100"/>
      <c r="FS76" s="100"/>
      <c r="FT76" s="100"/>
      <c r="FU76" s="100"/>
      <c r="FV76" s="100"/>
      <c r="FW76" s="100"/>
      <c r="FX76" s="100"/>
      <c r="FY76" s="100"/>
      <c r="FZ76" s="100"/>
      <c r="GA76" s="100"/>
      <c r="GB76" s="100"/>
      <c r="GC76" s="100"/>
      <c r="GD76" s="100"/>
      <c r="GE76" s="100"/>
      <c r="GF76" s="100"/>
      <c r="GG76" s="100"/>
      <c r="GH76" s="100"/>
      <c r="GI76" s="100"/>
      <c r="GJ76" s="100"/>
      <c r="GK76" s="100"/>
      <c r="GL76" s="100"/>
      <c r="GM76" s="100"/>
      <c r="GN76" s="100"/>
      <c r="GO76" s="100"/>
      <c r="GP76" s="100"/>
      <c r="GQ76" s="100"/>
      <c r="GR76" s="100"/>
      <c r="GS76" s="100"/>
      <c r="GT76" s="100"/>
      <c r="GU76" s="100"/>
      <c r="GV76" s="100"/>
      <c r="GW76" s="100"/>
      <c r="GX76" s="100"/>
      <c r="GY76" s="100"/>
      <c r="GZ76" s="100"/>
      <c r="HA76" s="100"/>
      <c r="HB76" s="100"/>
      <c r="HC76" s="100"/>
      <c r="HD76" s="100"/>
      <c r="HE76" s="100"/>
      <c r="HF76" s="100"/>
      <c r="HG76" s="100"/>
      <c r="HH76" s="100"/>
      <c r="HI76" s="100"/>
      <c r="HJ76" s="100"/>
      <c r="HK76" s="100"/>
      <c r="HL76" s="100"/>
      <c r="HM76" s="100"/>
      <c r="HN76" s="100"/>
      <c r="HO76" s="100"/>
      <c r="HP76" s="100"/>
      <c r="HQ76" s="100"/>
      <c r="HR76" s="100"/>
      <c r="HS76" s="100"/>
      <c r="HT76" s="100"/>
      <c r="HU76" s="100"/>
      <c r="HV76" s="100"/>
      <c r="HW76" s="100"/>
      <c r="HX76" s="100"/>
      <c r="HY76" s="100"/>
      <c r="HZ76" s="100"/>
      <c r="IA76" s="100"/>
      <c r="IB76" s="100"/>
      <c r="IC76" s="100"/>
      <c r="ID76" s="100"/>
      <c r="IE76" s="100"/>
      <c r="IF76" s="100"/>
      <c r="IG76" s="100"/>
      <c r="IH76" s="100"/>
      <c r="II76" s="100"/>
      <c r="IJ76" s="100"/>
      <c r="IK76" s="100"/>
      <c r="IL76" s="100"/>
      <c r="IM76" s="100"/>
      <c r="IN76" s="100"/>
      <c r="IO76" s="100"/>
      <c r="IP76" s="100"/>
      <c r="IQ76" s="100"/>
      <c r="IR76" s="100"/>
      <c r="IS76" s="100"/>
      <c r="IT76" s="100"/>
      <c r="IU76" s="100"/>
      <c r="IV76" s="100"/>
    </row>
    <row r="77" spans="1:256" ht="21">
      <c r="A77" s="101" t="s">
        <v>65</v>
      </c>
      <c r="B77" s="102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4">
        <v>1</v>
      </c>
      <c r="N77" s="105"/>
      <c r="O77" s="106">
        <v>1</v>
      </c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7"/>
      <c r="CO77" s="107"/>
      <c r="CP77" s="107"/>
      <c r="CQ77" s="107"/>
      <c r="CR77" s="107"/>
      <c r="CS77" s="107"/>
      <c r="CT77" s="107"/>
      <c r="CU77" s="107"/>
      <c r="CV77" s="107"/>
      <c r="CW77" s="107"/>
      <c r="CX77" s="107"/>
      <c r="CY77" s="107"/>
      <c r="CZ77" s="107"/>
      <c r="DA77" s="107"/>
      <c r="DB77" s="107"/>
      <c r="DC77" s="107"/>
      <c r="DD77" s="107"/>
      <c r="DE77" s="107"/>
      <c r="DF77" s="107"/>
      <c r="DG77" s="107"/>
      <c r="DH77" s="107"/>
      <c r="DI77" s="107"/>
      <c r="DJ77" s="107"/>
      <c r="DK77" s="107"/>
      <c r="DL77" s="107"/>
      <c r="DM77" s="107"/>
      <c r="DN77" s="107"/>
      <c r="DO77" s="107"/>
      <c r="DP77" s="107"/>
      <c r="DQ77" s="107"/>
      <c r="DR77" s="107"/>
      <c r="DS77" s="107"/>
      <c r="DT77" s="107"/>
      <c r="DU77" s="107"/>
      <c r="DV77" s="107"/>
      <c r="DW77" s="107"/>
      <c r="DX77" s="107"/>
      <c r="DY77" s="107"/>
      <c r="DZ77" s="107"/>
      <c r="EA77" s="107"/>
      <c r="EB77" s="107"/>
      <c r="EC77" s="107"/>
      <c r="ED77" s="107"/>
      <c r="EE77" s="107"/>
      <c r="EF77" s="107"/>
      <c r="EG77" s="107"/>
      <c r="EH77" s="107"/>
      <c r="EI77" s="107"/>
      <c r="EJ77" s="107"/>
      <c r="EK77" s="107"/>
      <c r="EL77" s="107"/>
      <c r="EM77" s="107"/>
      <c r="EN77" s="107"/>
      <c r="EO77" s="107"/>
      <c r="EP77" s="107"/>
      <c r="EQ77" s="107"/>
      <c r="ER77" s="107"/>
      <c r="ES77" s="107"/>
      <c r="ET77" s="107"/>
      <c r="EU77" s="107"/>
      <c r="EV77" s="107"/>
      <c r="EW77" s="107"/>
      <c r="EX77" s="107"/>
      <c r="EY77" s="107"/>
      <c r="EZ77" s="107"/>
      <c r="FA77" s="107"/>
      <c r="FB77" s="107"/>
      <c r="FC77" s="107"/>
      <c r="FD77" s="107"/>
      <c r="FE77" s="107"/>
      <c r="FF77" s="107"/>
      <c r="FG77" s="107"/>
      <c r="FH77" s="107"/>
      <c r="FI77" s="107"/>
      <c r="FJ77" s="107"/>
      <c r="FK77" s="107"/>
      <c r="FL77" s="107"/>
      <c r="FM77" s="107"/>
      <c r="FN77" s="107"/>
      <c r="FO77" s="107"/>
      <c r="FP77" s="107"/>
      <c r="FQ77" s="107"/>
      <c r="FR77" s="107"/>
      <c r="FS77" s="107"/>
      <c r="FT77" s="107"/>
      <c r="FU77" s="107"/>
      <c r="FV77" s="107"/>
      <c r="FW77" s="107"/>
      <c r="FX77" s="107"/>
      <c r="FY77" s="107"/>
      <c r="FZ77" s="107"/>
      <c r="GA77" s="107"/>
      <c r="GB77" s="107"/>
      <c r="GC77" s="107"/>
      <c r="GD77" s="107"/>
      <c r="GE77" s="107"/>
      <c r="GF77" s="107"/>
      <c r="GG77" s="107"/>
      <c r="GH77" s="107"/>
      <c r="GI77" s="107"/>
      <c r="GJ77" s="107"/>
      <c r="GK77" s="107"/>
      <c r="GL77" s="107"/>
      <c r="GM77" s="107"/>
      <c r="GN77" s="107"/>
      <c r="GO77" s="107"/>
      <c r="GP77" s="107"/>
      <c r="GQ77" s="107"/>
      <c r="GR77" s="107"/>
      <c r="GS77" s="107"/>
      <c r="GT77" s="107"/>
      <c r="GU77" s="107"/>
      <c r="GV77" s="107"/>
      <c r="GW77" s="107"/>
      <c r="GX77" s="107"/>
      <c r="GY77" s="107"/>
      <c r="GZ77" s="107"/>
      <c r="HA77" s="107"/>
      <c r="HB77" s="107"/>
      <c r="HC77" s="107"/>
      <c r="HD77" s="107"/>
      <c r="HE77" s="107"/>
      <c r="HF77" s="107"/>
      <c r="HG77" s="107"/>
      <c r="HH77" s="107"/>
      <c r="HI77" s="107"/>
      <c r="HJ77" s="107"/>
      <c r="HK77" s="107"/>
      <c r="HL77" s="107"/>
      <c r="HM77" s="107"/>
      <c r="HN77" s="107"/>
      <c r="HO77" s="107"/>
      <c r="HP77" s="107"/>
      <c r="HQ77" s="107"/>
      <c r="HR77" s="107"/>
      <c r="HS77" s="107"/>
      <c r="HT77" s="107"/>
      <c r="HU77" s="107"/>
      <c r="HV77" s="107"/>
      <c r="HW77" s="107"/>
      <c r="HX77" s="107"/>
      <c r="HY77" s="107"/>
      <c r="HZ77" s="107"/>
      <c r="IA77" s="107"/>
      <c r="IB77" s="107"/>
      <c r="IC77" s="107"/>
      <c r="ID77" s="107"/>
      <c r="IE77" s="107"/>
      <c r="IF77" s="107"/>
      <c r="IG77" s="107"/>
      <c r="IH77" s="107"/>
      <c r="II77" s="107"/>
      <c r="IJ77" s="107"/>
      <c r="IK77" s="107"/>
      <c r="IL77" s="107"/>
      <c r="IM77" s="107"/>
      <c r="IN77" s="107"/>
      <c r="IO77" s="107"/>
      <c r="IP77" s="107"/>
      <c r="IQ77" s="107"/>
      <c r="IR77" s="107"/>
      <c r="IS77" s="107"/>
      <c r="IT77" s="107"/>
      <c r="IU77" s="107"/>
      <c r="IV77" s="107"/>
    </row>
    <row r="78" spans="1:256" ht="42">
      <c r="A78" s="108" t="s">
        <v>66</v>
      </c>
      <c r="B78" s="109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80">
        <v>2</v>
      </c>
      <c r="N78" s="81"/>
      <c r="O78" s="111">
        <v>2</v>
      </c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71"/>
      <c r="FL78" s="71"/>
      <c r="FM78" s="71"/>
      <c r="FN78" s="71"/>
      <c r="FO78" s="71"/>
      <c r="FP78" s="71"/>
      <c r="FQ78" s="71"/>
      <c r="FR78" s="71"/>
      <c r="FS78" s="71"/>
      <c r="FT78" s="71"/>
      <c r="FU78" s="71"/>
      <c r="FV78" s="71"/>
      <c r="FW78" s="71"/>
      <c r="FX78" s="71"/>
      <c r="FY78" s="71"/>
      <c r="FZ78" s="71"/>
      <c r="GA78" s="71"/>
      <c r="GB78" s="71"/>
      <c r="GC78" s="71"/>
      <c r="GD78" s="71"/>
      <c r="GE78" s="71"/>
      <c r="GF78" s="71"/>
      <c r="GG78" s="71"/>
      <c r="GH78" s="71"/>
      <c r="GI78" s="71"/>
      <c r="GJ78" s="71"/>
      <c r="GK78" s="71"/>
      <c r="GL78" s="71"/>
      <c r="GM78" s="71"/>
      <c r="GN78" s="71"/>
      <c r="GO78" s="71"/>
      <c r="GP78" s="71"/>
      <c r="GQ78" s="71"/>
      <c r="GR78" s="71"/>
      <c r="GS78" s="71"/>
      <c r="GT78" s="71"/>
      <c r="GU78" s="71"/>
      <c r="GV78" s="71"/>
      <c r="GW78" s="71"/>
      <c r="GX78" s="71"/>
      <c r="GY78" s="71"/>
      <c r="GZ78" s="71"/>
      <c r="HA78" s="71"/>
      <c r="HB78" s="71"/>
      <c r="HC78" s="71"/>
      <c r="HD78" s="71"/>
      <c r="HE78" s="71"/>
      <c r="HF78" s="71"/>
      <c r="HG78" s="71"/>
      <c r="HH78" s="71"/>
      <c r="HI78" s="71"/>
      <c r="HJ78" s="71"/>
      <c r="HK78" s="71"/>
      <c r="HL78" s="71"/>
      <c r="HM78" s="71"/>
      <c r="HN78" s="71"/>
      <c r="HO78" s="71"/>
      <c r="HP78" s="71"/>
      <c r="HQ78" s="71"/>
      <c r="HR78" s="71"/>
      <c r="HS78" s="71"/>
      <c r="HT78" s="71"/>
      <c r="HU78" s="71"/>
      <c r="HV78" s="71"/>
      <c r="HW78" s="71"/>
      <c r="HX78" s="71"/>
      <c r="HY78" s="71"/>
      <c r="HZ78" s="71"/>
      <c r="IA78" s="71"/>
      <c r="IB78" s="71"/>
      <c r="IC78" s="71"/>
      <c r="ID78" s="71"/>
      <c r="IE78" s="71"/>
      <c r="IF78" s="71"/>
      <c r="IG78" s="71"/>
      <c r="IH78" s="71"/>
      <c r="II78" s="71"/>
      <c r="IJ78" s="71"/>
      <c r="IK78" s="71"/>
      <c r="IL78" s="71"/>
      <c r="IM78" s="71"/>
      <c r="IN78" s="71"/>
      <c r="IO78" s="71"/>
      <c r="IP78" s="71"/>
      <c r="IQ78" s="71"/>
      <c r="IR78" s="71"/>
      <c r="IS78" s="71"/>
      <c r="IT78" s="71"/>
      <c r="IU78" s="71"/>
      <c r="IV78" s="71"/>
    </row>
    <row r="79" spans="1:256" ht="42">
      <c r="A79" s="112" t="s">
        <v>67</v>
      </c>
      <c r="B79" s="113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80">
        <v>3</v>
      </c>
      <c r="N79" s="71"/>
      <c r="O79" s="111">
        <v>4</v>
      </c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/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/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/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71"/>
      <c r="IG79" s="71"/>
      <c r="IH79" s="71"/>
      <c r="II79" s="71"/>
      <c r="IJ79" s="71"/>
      <c r="IK79" s="71"/>
      <c r="IL79" s="71"/>
      <c r="IM79" s="71"/>
      <c r="IN79" s="71"/>
      <c r="IO79" s="71"/>
      <c r="IP79" s="71"/>
      <c r="IQ79" s="71"/>
      <c r="IR79" s="71"/>
      <c r="IS79" s="71"/>
      <c r="IT79" s="71"/>
      <c r="IU79" s="71"/>
      <c r="IV79" s="71"/>
    </row>
    <row r="80" spans="1:256" ht="84">
      <c r="A80" s="115" t="s">
        <v>68</v>
      </c>
      <c r="B80" s="113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80">
        <v>4</v>
      </c>
      <c r="N80" s="71"/>
      <c r="O80" s="111">
        <v>6</v>
      </c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/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  <c r="IJ80" s="71"/>
      <c r="IK80" s="71"/>
      <c r="IL80" s="71"/>
      <c r="IM80" s="71"/>
      <c r="IN80" s="71"/>
      <c r="IO80" s="71"/>
      <c r="IP80" s="71"/>
      <c r="IQ80" s="71"/>
      <c r="IR80" s="71"/>
      <c r="IS80" s="71"/>
      <c r="IT80" s="71"/>
      <c r="IU80" s="71"/>
      <c r="IV80" s="71"/>
    </row>
    <row r="81" spans="1:256" ht="42">
      <c r="A81" s="116" t="s">
        <v>69</v>
      </c>
      <c r="B81" s="117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9" t="s">
        <v>70</v>
      </c>
      <c r="N81" s="120"/>
      <c r="O81" s="121">
        <v>8</v>
      </c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0"/>
      <c r="DT81" s="120"/>
      <c r="DU81" s="120"/>
      <c r="DV81" s="120"/>
      <c r="DW81" s="120"/>
      <c r="DX81" s="120"/>
      <c r="DY81" s="120"/>
      <c r="DZ81" s="120"/>
      <c r="EA81" s="120"/>
      <c r="EB81" s="120"/>
      <c r="EC81" s="120"/>
      <c r="ED81" s="120"/>
      <c r="EE81" s="120"/>
      <c r="EF81" s="120"/>
      <c r="EG81" s="120"/>
      <c r="EH81" s="120"/>
      <c r="EI81" s="120"/>
      <c r="EJ81" s="120"/>
      <c r="EK81" s="120"/>
      <c r="EL81" s="120"/>
      <c r="EM81" s="120"/>
      <c r="EN81" s="120"/>
      <c r="EO81" s="120"/>
      <c r="EP81" s="120"/>
      <c r="EQ81" s="120"/>
      <c r="ER81" s="120"/>
      <c r="ES81" s="120"/>
      <c r="ET81" s="120"/>
      <c r="EU81" s="120"/>
      <c r="EV81" s="120"/>
      <c r="EW81" s="120"/>
      <c r="EX81" s="120"/>
      <c r="EY81" s="120"/>
      <c r="EZ81" s="120"/>
      <c r="FA81" s="120"/>
      <c r="FB81" s="120"/>
      <c r="FC81" s="120"/>
      <c r="FD81" s="120"/>
      <c r="FE81" s="120"/>
      <c r="FF81" s="120"/>
      <c r="FG81" s="120"/>
      <c r="FH81" s="120"/>
      <c r="FI81" s="120"/>
      <c r="FJ81" s="120"/>
      <c r="FK81" s="120"/>
      <c r="FL81" s="120"/>
      <c r="FM81" s="120"/>
      <c r="FN81" s="120"/>
      <c r="FO81" s="120"/>
      <c r="FP81" s="120"/>
      <c r="FQ81" s="120"/>
      <c r="FR81" s="120"/>
      <c r="FS81" s="120"/>
      <c r="FT81" s="120"/>
      <c r="FU81" s="120"/>
      <c r="FV81" s="120"/>
      <c r="FW81" s="120"/>
      <c r="FX81" s="120"/>
      <c r="FY81" s="120"/>
      <c r="FZ81" s="120"/>
      <c r="GA81" s="120"/>
      <c r="GB81" s="120"/>
      <c r="GC81" s="120"/>
      <c r="GD81" s="120"/>
      <c r="GE81" s="120"/>
      <c r="GF81" s="120"/>
      <c r="GG81" s="120"/>
      <c r="GH81" s="120"/>
      <c r="GI81" s="120"/>
      <c r="GJ81" s="120"/>
      <c r="GK81" s="120"/>
      <c r="GL81" s="120"/>
      <c r="GM81" s="120"/>
      <c r="GN81" s="120"/>
      <c r="GO81" s="120"/>
      <c r="GP81" s="120"/>
      <c r="GQ81" s="120"/>
      <c r="GR81" s="120"/>
      <c r="GS81" s="120"/>
      <c r="GT81" s="120"/>
      <c r="GU81" s="120"/>
      <c r="GV81" s="120"/>
      <c r="GW81" s="120"/>
      <c r="GX81" s="120"/>
      <c r="GY81" s="120"/>
      <c r="GZ81" s="120"/>
      <c r="HA81" s="120"/>
      <c r="HB81" s="120"/>
      <c r="HC81" s="120"/>
      <c r="HD81" s="120"/>
      <c r="HE81" s="120"/>
      <c r="HF81" s="120"/>
      <c r="HG81" s="120"/>
      <c r="HH81" s="120"/>
      <c r="HI81" s="120"/>
      <c r="HJ81" s="120"/>
      <c r="HK81" s="120"/>
      <c r="HL81" s="120"/>
      <c r="HM81" s="120"/>
      <c r="HN81" s="120"/>
      <c r="HO81" s="120"/>
      <c r="HP81" s="120"/>
      <c r="HQ81" s="120"/>
      <c r="HR81" s="120"/>
      <c r="HS81" s="120"/>
      <c r="HT81" s="120"/>
      <c r="HU81" s="120"/>
      <c r="HV81" s="120"/>
      <c r="HW81" s="120"/>
      <c r="HX81" s="120"/>
      <c r="HY81" s="120"/>
      <c r="HZ81" s="120"/>
      <c r="IA81" s="120"/>
      <c r="IB81" s="120"/>
      <c r="IC81" s="120"/>
      <c r="ID81" s="120"/>
      <c r="IE81" s="120"/>
      <c r="IF81" s="120"/>
      <c r="IG81" s="120"/>
      <c r="IH81" s="120"/>
      <c r="II81" s="120"/>
      <c r="IJ81" s="120"/>
      <c r="IK81" s="120"/>
      <c r="IL81" s="120"/>
      <c r="IM81" s="120"/>
      <c r="IN81" s="120"/>
      <c r="IO81" s="120"/>
      <c r="IP81" s="120"/>
      <c r="IQ81" s="120"/>
      <c r="IR81" s="120"/>
      <c r="IS81" s="120"/>
      <c r="IT81" s="120"/>
      <c r="IU81" s="120"/>
      <c r="IV81" s="120"/>
    </row>
    <row r="82" spans="1:256" ht="21">
      <c r="A82" s="122" t="s">
        <v>71</v>
      </c>
      <c r="B82" s="11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80"/>
      <c r="N82" s="71"/>
      <c r="O82" s="111">
        <v>9</v>
      </c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71"/>
      <c r="FG82" s="71"/>
      <c r="FH82" s="71"/>
      <c r="FI82" s="71"/>
      <c r="FJ82" s="71"/>
      <c r="FK82" s="71"/>
      <c r="FL82" s="71"/>
      <c r="FM82" s="71"/>
      <c r="FN82" s="71"/>
      <c r="FO82" s="71"/>
      <c r="FP82" s="71"/>
      <c r="FQ82" s="71"/>
      <c r="FR82" s="71"/>
      <c r="FS82" s="71"/>
      <c r="FT82" s="71"/>
      <c r="FU82" s="71"/>
      <c r="FV82" s="71"/>
      <c r="FW82" s="71"/>
      <c r="FX82" s="71"/>
      <c r="FY82" s="71"/>
      <c r="FZ82" s="71"/>
      <c r="GA82" s="71"/>
      <c r="GB82" s="71"/>
      <c r="GC82" s="71"/>
      <c r="GD82" s="71"/>
      <c r="GE82" s="71"/>
      <c r="GF82" s="71"/>
      <c r="GG82" s="71"/>
      <c r="GH82" s="71"/>
      <c r="GI82" s="71"/>
      <c r="GJ82" s="71"/>
      <c r="GK82" s="71"/>
      <c r="GL82" s="71"/>
      <c r="GM82" s="71"/>
      <c r="GN82" s="71"/>
      <c r="GO82" s="71"/>
      <c r="GP82" s="71"/>
      <c r="GQ82" s="71"/>
      <c r="GR82" s="71"/>
      <c r="GS82" s="71"/>
      <c r="GT82" s="71"/>
      <c r="GU82" s="71"/>
      <c r="GV82" s="71"/>
      <c r="GW82" s="71"/>
      <c r="GX82" s="71"/>
      <c r="GY82" s="71"/>
      <c r="GZ82" s="71"/>
      <c r="HA82" s="71"/>
      <c r="HB82" s="71"/>
      <c r="HC82" s="71"/>
      <c r="HD82" s="71"/>
      <c r="HE82" s="71"/>
      <c r="HF82" s="71"/>
      <c r="HG82" s="71"/>
      <c r="HH82" s="71"/>
      <c r="HI82" s="71"/>
      <c r="HJ82" s="71"/>
      <c r="HK82" s="71"/>
      <c r="HL82" s="71"/>
      <c r="HM82" s="71"/>
      <c r="HN82" s="71"/>
      <c r="HO82" s="71"/>
      <c r="HP82" s="71"/>
      <c r="HQ82" s="71"/>
      <c r="HR82" s="71"/>
      <c r="HS82" s="71"/>
      <c r="HT82" s="71"/>
      <c r="HU82" s="71"/>
      <c r="HV82" s="71"/>
      <c r="HW82" s="71"/>
      <c r="HX82" s="71"/>
      <c r="HY82" s="71"/>
      <c r="HZ82" s="71"/>
      <c r="IA82" s="71"/>
      <c r="IB82" s="71"/>
      <c r="IC82" s="71"/>
      <c r="ID82" s="71"/>
      <c r="IE82" s="71"/>
      <c r="IF82" s="71"/>
      <c r="IG82" s="71"/>
      <c r="IH82" s="71"/>
      <c r="II82" s="71"/>
      <c r="IJ82" s="71"/>
      <c r="IK82" s="71"/>
      <c r="IL82" s="71"/>
      <c r="IM82" s="71"/>
      <c r="IN82" s="71"/>
      <c r="IO82" s="71"/>
      <c r="IP82" s="71"/>
      <c r="IQ82" s="71"/>
      <c r="IR82" s="71"/>
      <c r="IS82" s="71"/>
      <c r="IT82" s="71"/>
      <c r="IU82" s="71"/>
      <c r="IV82" s="71"/>
    </row>
    <row r="83" spans="1:256" ht="21">
      <c r="A83" s="124" t="s">
        <v>72</v>
      </c>
      <c r="B83" s="11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80"/>
      <c r="N83" s="71"/>
      <c r="O83" s="111">
        <v>13</v>
      </c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71"/>
      <c r="FG83" s="71"/>
      <c r="FH83" s="71"/>
      <c r="FI83" s="71"/>
      <c r="FJ83" s="71"/>
      <c r="FK83" s="71"/>
      <c r="FL83" s="71"/>
      <c r="FM83" s="71"/>
      <c r="FN83" s="71"/>
      <c r="FO83" s="71"/>
      <c r="FP83" s="71"/>
      <c r="FQ83" s="71"/>
      <c r="FR83" s="71"/>
      <c r="FS83" s="71"/>
      <c r="FT83" s="71"/>
      <c r="FU83" s="71"/>
      <c r="FV83" s="71"/>
      <c r="FW83" s="71"/>
      <c r="FX83" s="71"/>
      <c r="FY83" s="71"/>
      <c r="FZ83" s="71"/>
      <c r="GA83" s="71"/>
      <c r="GB83" s="71"/>
      <c r="GC83" s="71"/>
      <c r="GD83" s="71"/>
      <c r="GE83" s="71"/>
      <c r="GF83" s="71"/>
      <c r="GG83" s="71"/>
      <c r="GH83" s="71"/>
      <c r="GI83" s="71"/>
      <c r="GJ83" s="71"/>
      <c r="GK83" s="71"/>
      <c r="GL83" s="71"/>
      <c r="GM83" s="71"/>
      <c r="GN83" s="71"/>
      <c r="GO83" s="71"/>
      <c r="GP83" s="71"/>
      <c r="GQ83" s="71"/>
      <c r="GR83" s="71"/>
      <c r="GS83" s="71"/>
      <c r="GT83" s="71"/>
      <c r="GU83" s="71"/>
      <c r="GV83" s="71"/>
      <c r="GW83" s="71"/>
      <c r="GX83" s="71"/>
      <c r="GY83" s="71"/>
      <c r="GZ83" s="71"/>
      <c r="HA83" s="71"/>
      <c r="HB83" s="71"/>
      <c r="HC83" s="71"/>
      <c r="HD83" s="71"/>
      <c r="HE83" s="71"/>
      <c r="HF83" s="71"/>
      <c r="HG83" s="71"/>
      <c r="HH83" s="71"/>
      <c r="HI83" s="71"/>
      <c r="HJ83" s="71"/>
      <c r="HK83" s="71"/>
      <c r="HL83" s="71"/>
      <c r="HM83" s="71"/>
      <c r="HN83" s="71"/>
      <c r="HO83" s="71"/>
      <c r="HP83" s="71"/>
      <c r="HQ83" s="71"/>
      <c r="HR83" s="71"/>
      <c r="HS83" s="71"/>
      <c r="HT83" s="71"/>
      <c r="HU83" s="71"/>
      <c r="HV83" s="71"/>
      <c r="HW83" s="71"/>
      <c r="HX83" s="71"/>
      <c r="HY83" s="71"/>
      <c r="HZ83" s="71"/>
      <c r="IA83" s="71"/>
      <c r="IB83" s="71"/>
      <c r="IC83" s="71"/>
      <c r="ID83" s="71"/>
      <c r="IE83" s="71"/>
      <c r="IF83" s="71"/>
      <c r="IG83" s="71"/>
      <c r="IH83" s="71"/>
      <c r="II83" s="71"/>
      <c r="IJ83" s="71"/>
      <c r="IK83" s="71"/>
      <c r="IL83" s="71"/>
      <c r="IM83" s="71"/>
      <c r="IN83" s="71"/>
      <c r="IO83" s="71"/>
      <c r="IP83" s="71"/>
      <c r="IQ83" s="71"/>
      <c r="IR83" s="71"/>
      <c r="IS83" s="71"/>
      <c r="IT83" s="71"/>
      <c r="IU83" s="71"/>
      <c r="IV83" s="71"/>
    </row>
    <row r="84" spans="1:256" ht="42">
      <c r="A84" s="125" t="s">
        <v>73</v>
      </c>
      <c r="B84" s="126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80"/>
      <c r="N84" s="71"/>
      <c r="O84" s="111">
        <v>14</v>
      </c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  <c r="FI84" s="71"/>
      <c r="FJ84" s="71"/>
      <c r="FK84" s="71"/>
      <c r="FL84" s="71"/>
      <c r="FM84" s="71"/>
      <c r="FN84" s="71"/>
      <c r="FO84" s="71"/>
      <c r="FP84" s="71"/>
      <c r="FQ84" s="71"/>
      <c r="FR84" s="71"/>
      <c r="FS84" s="71"/>
      <c r="FT84" s="71"/>
      <c r="FU84" s="71"/>
      <c r="FV84" s="71"/>
      <c r="FW84" s="71"/>
      <c r="FX84" s="71"/>
      <c r="FY84" s="71"/>
      <c r="FZ84" s="71"/>
      <c r="GA84" s="71"/>
      <c r="GB84" s="71"/>
      <c r="GC84" s="71"/>
      <c r="GD84" s="71"/>
      <c r="GE84" s="71"/>
      <c r="GF84" s="71"/>
      <c r="GG84" s="71"/>
      <c r="GH84" s="71"/>
      <c r="GI84" s="71"/>
      <c r="GJ84" s="71"/>
      <c r="GK84" s="71"/>
      <c r="GL84" s="71"/>
      <c r="GM84" s="71"/>
      <c r="GN84" s="71"/>
      <c r="GO84" s="71"/>
      <c r="GP84" s="71"/>
      <c r="GQ84" s="71"/>
      <c r="GR84" s="71"/>
      <c r="GS84" s="71"/>
      <c r="GT84" s="71"/>
      <c r="GU84" s="71"/>
      <c r="GV84" s="71"/>
      <c r="GW84" s="71"/>
      <c r="GX84" s="71"/>
      <c r="GY84" s="71"/>
      <c r="GZ84" s="71"/>
      <c r="HA84" s="71"/>
      <c r="HB84" s="71"/>
      <c r="HC84" s="71"/>
      <c r="HD84" s="71"/>
      <c r="HE84" s="71"/>
      <c r="HF84" s="71"/>
      <c r="HG84" s="71"/>
      <c r="HH84" s="71"/>
      <c r="HI84" s="71"/>
      <c r="HJ84" s="71"/>
      <c r="HK84" s="71"/>
      <c r="HL84" s="71"/>
      <c r="HM84" s="71"/>
      <c r="HN84" s="71"/>
      <c r="HO84" s="71"/>
      <c r="HP84" s="71"/>
      <c r="HQ84" s="71"/>
      <c r="HR84" s="71"/>
      <c r="HS84" s="71"/>
      <c r="HT84" s="71"/>
      <c r="HU84" s="71"/>
      <c r="HV84" s="71"/>
      <c r="HW84" s="71"/>
      <c r="HX84" s="71"/>
      <c r="HY84" s="71"/>
      <c r="HZ84" s="71"/>
      <c r="IA84" s="71"/>
      <c r="IB84" s="71"/>
      <c r="IC84" s="71"/>
      <c r="ID84" s="71"/>
      <c r="IE84" s="71"/>
      <c r="IF84" s="71"/>
      <c r="IG84" s="71"/>
      <c r="IH84" s="71"/>
      <c r="II84" s="71"/>
      <c r="IJ84" s="71"/>
      <c r="IK84" s="71"/>
      <c r="IL84" s="71"/>
      <c r="IM84" s="71"/>
      <c r="IN84" s="71"/>
      <c r="IO84" s="71"/>
      <c r="IP84" s="71"/>
      <c r="IQ84" s="71"/>
      <c r="IR84" s="71"/>
      <c r="IS84" s="71"/>
      <c r="IT84" s="71"/>
      <c r="IU84" s="71"/>
      <c r="IV84" s="71"/>
    </row>
    <row r="85" spans="1:256" ht="21">
      <c r="A85" s="128" t="s">
        <v>74</v>
      </c>
      <c r="B85" s="129" t="s">
        <v>75</v>
      </c>
      <c r="C85" s="388">
        <v>0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1"/>
      <c r="N85" s="132"/>
      <c r="O85" s="133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4"/>
      <c r="BR85" s="134"/>
      <c r="BS85" s="134"/>
      <c r="BT85" s="134"/>
      <c r="BU85" s="134"/>
      <c r="BV85" s="134"/>
      <c r="BW85" s="134"/>
      <c r="BX85" s="134"/>
      <c r="BY85" s="134"/>
      <c r="BZ85" s="134"/>
      <c r="CA85" s="134"/>
      <c r="CB85" s="134"/>
      <c r="CC85" s="134"/>
      <c r="CD85" s="134"/>
      <c r="CE85" s="134"/>
      <c r="CF85" s="134"/>
      <c r="CG85" s="134"/>
      <c r="CH85" s="134"/>
      <c r="CI85" s="134"/>
      <c r="CJ85" s="134"/>
      <c r="CK85" s="134"/>
      <c r="CL85" s="134"/>
      <c r="CM85" s="134"/>
      <c r="CN85" s="134"/>
      <c r="CO85" s="134"/>
      <c r="CP85" s="134"/>
      <c r="CQ85" s="134"/>
      <c r="CR85" s="134"/>
      <c r="CS85" s="134"/>
      <c r="CT85" s="134"/>
      <c r="CU85" s="134"/>
      <c r="CV85" s="134"/>
      <c r="CW85" s="134"/>
      <c r="CX85" s="134"/>
      <c r="CY85" s="134"/>
      <c r="CZ85" s="134"/>
      <c r="DA85" s="134"/>
      <c r="DB85" s="134"/>
      <c r="DC85" s="134"/>
      <c r="DD85" s="134"/>
      <c r="DE85" s="134"/>
      <c r="DF85" s="134"/>
      <c r="DG85" s="134"/>
      <c r="DH85" s="134"/>
      <c r="DI85" s="134"/>
      <c r="DJ85" s="134"/>
      <c r="DK85" s="134"/>
      <c r="DL85" s="134"/>
      <c r="DM85" s="134"/>
      <c r="DN85" s="134"/>
      <c r="DO85" s="134"/>
      <c r="DP85" s="134"/>
      <c r="DQ85" s="134"/>
      <c r="DR85" s="134"/>
      <c r="DS85" s="134"/>
      <c r="DT85" s="134"/>
      <c r="DU85" s="134"/>
      <c r="DV85" s="134"/>
      <c r="DW85" s="134"/>
      <c r="DX85" s="134"/>
      <c r="DY85" s="134"/>
      <c r="DZ85" s="134"/>
      <c r="EA85" s="134"/>
      <c r="EB85" s="134"/>
      <c r="EC85" s="134"/>
      <c r="ED85" s="134"/>
      <c r="EE85" s="134"/>
      <c r="EF85" s="134"/>
      <c r="EG85" s="134"/>
      <c r="EH85" s="134"/>
      <c r="EI85" s="134"/>
      <c r="EJ85" s="134"/>
      <c r="EK85" s="134"/>
      <c r="EL85" s="134"/>
      <c r="EM85" s="134"/>
      <c r="EN85" s="134"/>
      <c r="EO85" s="134"/>
      <c r="EP85" s="134"/>
      <c r="EQ85" s="134"/>
      <c r="ER85" s="134"/>
      <c r="ES85" s="134"/>
      <c r="ET85" s="134"/>
      <c r="EU85" s="134"/>
      <c r="EV85" s="134"/>
      <c r="EW85" s="134"/>
      <c r="EX85" s="134"/>
      <c r="EY85" s="134"/>
      <c r="EZ85" s="134"/>
      <c r="FA85" s="134"/>
      <c r="FB85" s="134"/>
      <c r="FC85" s="134"/>
      <c r="FD85" s="134"/>
      <c r="FE85" s="134"/>
      <c r="FF85" s="134"/>
      <c r="FG85" s="134"/>
      <c r="FH85" s="134"/>
      <c r="FI85" s="134"/>
      <c r="FJ85" s="134"/>
      <c r="FK85" s="134"/>
      <c r="FL85" s="134"/>
      <c r="FM85" s="134"/>
      <c r="FN85" s="134"/>
      <c r="FO85" s="134"/>
      <c r="FP85" s="134"/>
      <c r="FQ85" s="134"/>
      <c r="FR85" s="134"/>
      <c r="FS85" s="134"/>
      <c r="FT85" s="134"/>
      <c r="FU85" s="134"/>
      <c r="FV85" s="134"/>
      <c r="FW85" s="134"/>
      <c r="FX85" s="134"/>
      <c r="FY85" s="134"/>
      <c r="FZ85" s="134"/>
      <c r="GA85" s="134"/>
      <c r="GB85" s="134"/>
      <c r="GC85" s="134"/>
      <c r="GD85" s="134"/>
      <c r="GE85" s="134"/>
      <c r="GF85" s="134"/>
      <c r="GG85" s="134"/>
      <c r="GH85" s="134"/>
      <c r="GI85" s="134"/>
      <c r="GJ85" s="134"/>
      <c r="GK85" s="134"/>
      <c r="GL85" s="134"/>
      <c r="GM85" s="134"/>
      <c r="GN85" s="134"/>
      <c r="GO85" s="134"/>
      <c r="GP85" s="134"/>
      <c r="GQ85" s="134"/>
      <c r="GR85" s="134"/>
      <c r="GS85" s="134"/>
      <c r="GT85" s="134"/>
      <c r="GU85" s="134"/>
      <c r="GV85" s="134"/>
      <c r="GW85" s="134"/>
      <c r="GX85" s="134"/>
      <c r="GY85" s="134"/>
      <c r="GZ85" s="134"/>
      <c r="HA85" s="134"/>
      <c r="HB85" s="134"/>
      <c r="HC85" s="134"/>
      <c r="HD85" s="134"/>
      <c r="HE85" s="134"/>
      <c r="HF85" s="134"/>
      <c r="HG85" s="134"/>
      <c r="HH85" s="134"/>
      <c r="HI85" s="134"/>
      <c r="HJ85" s="134"/>
      <c r="HK85" s="134"/>
      <c r="HL85" s="134"/>
      <c r="HM85" s="134"/>
      <c r="HN85" s="134"/>
      <c r="HO85" s="134"/>
      <c r="HP85" s="134"/>
      <c r="HQ85" s="134"/>
      <c r="HR85" s="134"/>
      <c r="HS85" s="134"/>
      <c r="HT85" s="134"/>
      <c r="HU85" s="134"/>
      <c r="HV85" s="134"/>
      <c r="HW85" s="134"/>
      <c r="HX85" s="134"/>
      <c r="HY85" s="134"/>
      <c r="HZ85" s="134"/>
      <c r="IA85" s="134"/>
      <c r="IB85" s="134"/>
      <c r="IC85" s="134"/>
      <c r="ID85" s="134"/>
      <c r="IE85" s="134"/>
      <c r="IF85" s="134"/>
      <c r="IG85" s="134"/>
      <c r="IH85" s="134"/>
      <c r="II85" s="134"/>
      <c r="IJ85" s="134"/>
      <c r="IK85" s="134"/>
      <c r="IL85" s="134"/>
      <c r="IM85" s="134"/>
      <c r="IN85" s="134"/>
      <c r="IO85" s="134"/>
      <c r="IP85" s="134"/>
      <c r="IQ85" s="134"/>
      <c r="IR85" s="134"/>
      <c r="IS85" s="134"/>
      <c r="IT85" s="134"/>
      <c r="IU85" s="134"/>
      <c r="IV85" s="134"/>
    </row>
    <row r="86" spans="1:256" ht="27.75" customHeight="1">
      <c r="A86" s="135" t="s">
        <v>76</v>
      </c>
      <c r="B86" s="136" t="s">
        <v>77</v>
      </c>
      <c r="C86" s="389">
        <v>0</v>
      </c>
      <c r="D86" s="137" t="s">
        <v>79</v>
      </c>
      <c r="E86" s="137"/>
      <c r="F86" s="137" t="s">
        <v>79</v>
      </c>
      <c r="G86" s="137"/>
      <c r="H86" s="137" t="s">
        <v>79</v>
      </c>
      <c r="I86" s="137"/>
      <c r="J86" s="137" t="s">
        <v>79</v>
      </c>
      <c r="K86" s="137"/>
      <c r="L86" s="137" t="s">
        <v>79</v>
      </c>
      <c r="M86" s="138"/>
      <c r="N86" s="139"/>
      <c r="O86" s="140">
        <v>19</v>
      </c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1"/>
      <c r="BN86" s="141"/>
      <c r="BO86" s="141"/>
      <c r="BP86" s="141"/>
      <c r="BQ86" s="141"/>
      <c r="BR86" s="141"/>
      <c r="BS86" s="141"/>
      <c r="BT86" s="141"/>
      <c r="BU86" s="141"/>
      <c r="BV86" s="141"/>
      <c r="BW86" s="141"/>
      <c r="BX86" s="141"/>
      <c r="BY86" s="141"/>
      <c r="BZ86" s="141"/>
      <c r="CA86" s="141"/>
      <c r="CB86" s="141"/>
      <c r="CC86" s="141"/>
      <c r="CD86" s="141"/>
      <c r="CE86" s="141"/>
      <c r="CF86" s="141"/>
      <c r="CG86" s="141"/>
      <c r="CH86" s="141"/>
      <c r="CI86" s="141"/>
      <c r="CJ86" s="141"/>
      <c r="CK86" s="141"/>
      <c r="CL86" s="141"/>
      <c r="CM86" s="141"/>
      <c r="CN86" s="141"/>
      <c r="CO86" s="141"/>
      <c r="CP86" s="141"/>
      <c r="CQ86" s="141"/>
      <c r="CR86" s="141"/>
      <c r="CS86" s="141"/>
      <c r="CT86" s="141"/>
      <c r="CU86" s="141"/>
      <c r="CV86" s="141"/>
      <c r="CW86" s="141"/>
      <c r="CX86" s="141"/>
      <c r="CY86" s="141"/>
      <c r="CZ86" s="141"/>
      <c r="DA86" s="141"/>
      <c r="DB86" s="141"/>
      <c r="DC86" s="141"/>
      <c r="DD86" s="141"/>
      <c r="DE86" s="141"/>
      <c r="DF86" s="141"/>
      <c r="DG86" s="141"/>
      <c r="DH86" s="141"/>
      <c r="DI86" s="141"/>
      <c r="DJ86" s="141"/>
      <c r="DK86" s="141"/>
      <c r="DL86" s="141"/>
      <c r="DM86" s="141"/>
      <c r="DN86" s="141"/>
      <c r="DO86" s="141"/>
      <c r="DP86" s="141"/>
      <c r="DQ86" s="141"/>
      <c r="DR86" s="141"/>
      <c r="DS86" s="141"/>
      <c r="DT86" s="141"/>
      <c r="DU86" s="141"/>
      <c r="DV86" s="141"/>
      <c r="DW86" s="141"/>
      <c r="DX86" s="141"/>
      <c r="DY86" s="141"/>
      <c r="DZ86" s="141"/>
      <c r="EA86" s="141"/>
      <c r="EB86" s="141"/>
      <c r="EC86" s="141"/>
      <c r="ED86" s="141"/>
      <c r="EE86" s="141"/>
      <c r="EF86" s="141"/>
      <c r="EG86" s="141"/>
      <c r="EH86" s="141"/>
      <c r="EI86" s="141"/>
      <c r="EJ86" s="141"/>
      <c r="EK86" s="141"/>
      <c r="EL86" s="141"/>
      <c r="EM86" s="141"/>
      <c r="EN86" s="141"/>
      <c r="EO86" s="141"/>
      <c r="EP86" s="141"/>
      <c r="EQ86" s="141"/>
      <c r="ER86" s="141"/>
      <c r="ES86" s="141"/>
      <c r="ET86" s="141"/>
      <c r="EU86" s="141"/>
      <c r="EV86" s="141"/>
      <c r="EW86" s="141"/>
      <c r="EX86" s="141"/>
      <c r="EY86" s="141"/>
      <c r="EZ86" s="141"/>
      <c r="FA86" s="141"/>
      <c r="FB86" s="141"/>
      <c r="FC86" s="141"/>
      <c r="FD86" s="141"/>
      <c r="FE86" s="141"/>
      <c r="FF86" s="141"/>
      <c r="FG86" s="141"/>
      <c r="FH86" s="141"/>
      <c r="FI86" s="141"/>
      <c r="FJ86" s="141"/>
      <c r="FK86" s="141"/>
      <c r="FL86" s="141"/>
      <c r="FM86" s="141"/>
      <c r="FN86" s="141"/>
      <c r="FO86" s="141"/>
      <c r="FP86" s="141"/>
      <c r="FQ86" s="141"/>
      <c r="FR86" s="141"/>
      <c r="FS86" s="141"/>
      <c r="FT86" s="141"/>
      <c r="FU86" s="141"/>
      <c r="FV86" s="141"/>
      <c r="FW86" s="141"/>
      <c r="FX86" s="141"/>
      <c r="FY86" s="141"/>
      <c r="FZ86" s="141"/>
      <c r="GA86" s="141"/>
      <c r="GB86" s="141"/>
      <c r="GC86" s="141"/>
      <c r="GD86" s="141"/>
      <c r="GE86" s="141"/>
      <c r="GF86" s="141"/>
      <c r="GG86" s="141"/>
      <c r="GH86" s="141"/>
      <c r="GI86" s="141"/>
      <c r="GJ86" s="141"/>
      <c r="GK86" s="141"/>
      <c r="GL86" s="141"/>
      <c r="GM86" s="141"/>
      <c r="GN86" s="141"/>
      <c r="GO86" s="141"/>
      <c r="GP86" s="141"/>
      <c r="GQ86" s="141"/>
      <c r="GR86" s="141"/>
      <c r="GS86" s="141"/>
      <c r="GT86" s="141"/>
      <c r="GU86" s="141"/>
      <c r="GV86" s="141"/>
      <c r="GW86" s="141"/>
      <c r="GX86" s="141"/>
      <c r="GY86" s="141"/>
      <c r="GZ86" s="141"/>
      <c r="HA86" s="141"/>
      <c r="HB86" s="141"/>
      <c r="HC86" s="141"/>
      <c r="HD86" s="141"/>
      <c r="HE86" s="141"/>
      <c r="HF86" s="141"/>
      <c r="HG86" s="141"/>
      <c r="HH86" s="141"/>
      <c r="HI86" s="141"/>
      <c r="HJ86" s="141"/>
      <c r="HK86" s="141"/>
      <c r="HL86" s="141"/>
      <c r="HM86" s="141"/>
      <c r="HN86" s="141"/>
      <c r="HO86" s="141"/>
      <c r="HP86" s="141"/>
      <c r="HQ86" s="141"/>
      <c r="HR86" s="141"/>
      <c r="HS86" s="141"/>
      <c r="HT86" s="141"/>
      <c r="HU86" s="141"/>
      <c r="HV86" s="141"/>
      <c r="HW86" s="141"/>
      <c r="HX86" s="141"/>
      <c r="HY86" s="141"/>
      <c r="HZ86" s="141"/>
      <c r="IA86" s="141"/>
      <c r="IB86" s="141"/>
      <c r="IC86" s="141"/>
      <c r="ID86" s="141"/>
      <c r="IE86" s="141"/>
      <c r="IF86" s="141"/>
      <c r="IG86" s="141"/>
      <c r="IH86" s="141"/>
      <c r="II86" s="141"/>
      <c r="IJ86" s="141"/>
      <c r="IK86" s="141"/>
      <c r="IL86" s="141"/>
      <c r="IM86" s="141"/>
      <c r="IN86" s="141"/>
      <c r="IO86" s="141"/>
      <c r="IP86" s="141"/>
      <c r="IQ86" s="141"/>
      <c r="IR86" s="141"/>
      <c r="IS86" s="141"/>
      <c r="IT86" s="141"/>
      <c r="IU86" s="141"/>
      <c r="IV86" s="141"/>
    </row>
    <row r="87" spans="1:256" ht="42">
      <c r="A87" s="108" t="s">
        <v>80</v>
      </c>
      <c r="B87" s="109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80">
        <v>2</v>
      </c>
      <c r="N87" s="81"/>
      <c r="O87" s="111">
        <v>2</v>
      </c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1"/>
      <c r="FK87" s="71"/>
      <c r="FL87" s="71"/>
      <c r="FM87" s="71"/>
      <c r="FN87" s="71"/>
      <c r="FO87" s="71"/>
      <c r="FP87" s="71"/>
      <c r="FQ87" s="71"/>
      <c r="FR87" s="71"/>
      <c r="FS87" s="71"/>
      <c r="FT87" s="71"/>
      <c r="FU87" s="71"/>
      <c r="FV87" s="71"/>
      <c r="FW87" s="71"/>
      <c r="FX87" s="71"/>
      <c r="FY87" s="71"/>
      <c r="FZ87" s="71"/>
      <c r="GA87" s="71"/>
      <c r="GB87" s="71"/>
      <c r="GC87" s="71"/>
      <c r="GD87" s="71"/>
      <c r="GE87" s="71"/>
      <c r="GF87" s="71"/>
      <c r="GG87" s="71"/>
      <c r="GH87" s="71"/>
      <c r="GI87" s="71"/>
      <c r="GJ87" s="71"/>
      <c r="GK87" s="71"/>
      <c r="GL87" s="71"/>
      <c r="GM87" s="71"/>
      <c r="GN87" s="71"/>
      <c r="GO87" s="71"/>
      <c r="GP87" s="71"/>
      <c r="GQ87" s="71"/>
      <c r="GR87" s="71"/>
      <c r="GS87" s="71"/>
      <c r="GT87" s="71"/>
      <c r="GU87" s="71"/>
      <c r="GV87" s="71"/>
      <c r="GW87" s="71"/>
      <c r="GX87" s="71"/>
      <c r="GY87" s="71"/>
      <c r="GZ87" s="71"/>
      <c r="HA87" s="71"/>
      <c r="HB87" s="71"/>
      <c r="HC87" s="71"/>
      <c r="HD87" s="71"/>
      <c r="HE87" s="71"/>
      <c r="HF87" s="71"/>
      <c r="HG87" s="71"/>
      <c r="HH87" s="71"/>
      <c r="HI87" s="71"/>
      <c r="HJ87" s="71"/>
      <c r="HK87" s="71"/>
      <c r="HL87" s="71"/>
      <c r="HM87" s="71"/>
      <c r="HN87" s="71"/>
      <c r="HO87" s="71"/>
      <c r="HP87" s="71"/>
      <c r="HQ87" s="71"/>
      <c r="HR87" s="71"/>
      <c r="HS87" s="71"/>
      <c r="HT87" s="71"/>
      <c r="HU87" s="71"/>
      <c r="HV87" s="71"/>
      <c r="HW87" s="71"/>
      <c r="HX87" s="71"/>
      <c r="HY87" s="71"/>
      <c r="HZ87" s="71"/>
      <c r="IA87" s="71"/>
      <c r="IB87" s="71"/>
      <c r="IC87" s="71"/>
      <c r="ID87" s="71"/>
      <c r="IE87" s="71"/>
      <c r="IF87" s="71"/>
      <c r="IG87" s="71"/>
      <c r="IH87" s="71"/>
      <c r="II87" s="71"/>
      <c r="IJ87" s="71"/>
      <c r="IK87" s="71"/>
      <c r="IL87" s="71"/>
      <c r="IM87" s="71"/>
      <c r="IN87" s="71"/>
      <c r="IO87" s="71"/>
      <c r="IP87" s="71"/>
      <c r="IQ87" s="71"/>
      <c r="IR87" s="71"/>
      <c r="IS87" s="71"/>
      <c r="IT87" s="71"/>
      <c r="IU87" s="71"/>
      <c r="IV87" s="71"/>
    </row>
    <row r="88" spans="1:256" ht="42">
      <c r="A88" s="112" t="s">
        <v>67</v>
      </c>
      <c r="B88" s="113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80">
        <v>3</v>
      </c>
      <c r="N88" s="71"/>
      <c r="O88" s="111">
        <v>4</v>
      </c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  <c r="FI88" s="71"/>
      <c r="FJ88" s="71"/>
      <c r="FK88" s="71"/>
      <c r="FL88" s="71"/>
      <c r="FM88" s="71"/>
      <c r="FN88" s="71"/>
      <c r="FO88" s="71"/>
      <c r="FP88" s="71"/>
      <c r="FQ88" s="71"/>
      <c r="FR88" s="71"/>
      <c r="FS88" s="71"/>
      <c r="FT88" s="71"/>
      <c r="FU88" s="71"/>
      <c r="FV88" s="71"/>
      <c r="FW88" s="71"/>
      <c r="FX88" s="71"/>
      <c r="FY88" s="71"/>
      <c r="FZ88" s="71"/>
      <c r="GA88" s="71"/>
      <c r="GB88" s="71"/>
      <c r="GC88" s="71"/>
      <c r="GD88" s="71"/>
      <c r="GE88" s="71"/>
      <c r="GF88" s="71"/>
      <c r="GG88" s="71"/>
      <c r="GH88" s="71"/>
      <c r="GI88" s="71"/>
      <c r="GJ88" s="71"/>
      <c r="GK88" s="71"/>
      <c r="GL88" s="71"/>
      <c r="GM88" s="71"/>
      <c r="GN88" s="71"/>
      <c r="GO88" s="71"/>
      <c r="GP88" s="71"/>
      <c r="GQ88" s="71"/>
      <c r="GR88" s="71"/>
      <c r="GS88" s="71"/>
      <c r="GT88" s="71"/>
      <c r="GU88" s="71"/>
      <c r="GV88" s="71"/>
      <c r="GW88" s="71"/>
      <c r="GX88" s="71"/>
      <c r="GY88" s="71"/>
      <c r="GZ88" s="71"/>
      <c r="HA88" s="71"/>
      <c r="HB88" s="71"/>
      <c r="HC88" s="71"/>
      <c r="HD88" s="71"/>
      <c r="HE88" s="71"/>
      <c r="HF88" s="71"/>
      <c r="HG88" s="71"/>
      <c r="HH88" s="71"/>
      <c r="HI88" s="71"/>
      <c r="HJ88" s="71"/>
      <c r="HK88" s="71"/>
      <c r="HL88" s="71"/>
      <c r="HM88" s="71"/>
      <c r="HN88" s="71"/>
      <c r="HO88" s="71"/>
      <c r="HP88" s="71"/>
      <c r="HQ88" s="71"/>
      <c r="HR88" s="71"/>
      <c r="HS88" s="71"/>
      <c r="HT88" s="71"/>
      <c r="HU88" s="71"/>
      <c r="HV88" s="71"/>
      <c r="HW88" s="71"/>
      <c r="HX88" s="71"/>
      <c r="HY88" s="71"/>
      <c r="HZ88" s="71"/>
      <c r="IA88" s="71"/>
      <c r="IB88" s="71"/>
      <c r="IC88" s="71"/>
      <c r="ID88" s="71"/>
      <c r="IE88" s="71"/>
      <c r="IF88" s="71"/>
      <c r="IG88" s="71"/>
      <c r="IH88" s="71"/>
      <c r="II88" s="71"/>
      <c r="IJ88" s="71"/>
      <c r="IK88" s="71"/>
      <c r="IL88" s="71"/>
      <c r="IM88" s="71"/>
      <c r="IN88" s="71"/>
      <c r="IO88" s="71"/>
      <c r="IP88" s="71"/>
      <c r="IQ88" s="71"/>
      <c r="IR88" s="71"/>
      <c r="IS88" s="71"/>
      <c r="IT88" s="71"/>
      <c r="IU88" s="71"/>
      <c r="IV88" s="71"/>
    </row>
    <row r="89" spans="1:256" ht="42">
      <c r="A89" s="115" t="s">
        <v>81</v>
      </c>
      <c r="B89" s="113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80">
        <v>4</v>
      </c>
      <c r="N89" s="71"/>
      <c r="O89" s="111">
        <v>6</v>
      </c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  <c r="FI89" s="71"/>
      <c r="FJ89" s="71"/>
      <c r="FK89" s="71"/>
      <c r="FL89" s="71"/>
      <c r="FM89" s="71"/>
      <c r="FN89" s="71"/>
      <c r="FO89" s="71"/>
      <c r="FP89" s="71"/>
      <c r="FQ89" s="71"/>
      <c r="FR89" s="71"/>
      <c r="FS89" s="71"/>
      <c r="FT89" s="71"/>
      <c r="FU89" s="71"/>
      <c r="FV89" s="71"/>
      <c r="FW89" s="71"/>
      <c r="FX89" s="71"/>
      <c r="FY89" s="71"/>
      <c r="FZ89" s="71"/>
      <c r="GA89" s="71"/>
      <c r="GB89" s="71"/>
      <c r="GC89" s="71"/>
      <c r="GD89" s="71"/>
      <c r="GE89" s="71"/>
      <c r="GF89" s="71"/>
      <c r="GG89" s="71"/>
      <c r="GH89" s="71"/>
      <c r="GI89" s="71"/>
      <c r="GJ89" s="71"/>
      <c r="GK89" s="71"/>
      <c r="GL89" s="71"/>
      <c r="GM89" s="71"/>
      <c r="GN89" s="71"/>
      <c r="GO89" s="71"/>
      <c r="GP89" s="71"/>
      <c r="GQ89" s="71"/>
      <c r="GR89" s="71"/>
      <c r="GS89" s="71"/>
      <c r="GT89" s="71"/>
      <c r="GU89" s="71"/>
      <c r="GV89" s="71"/>
      <c r="GW89" s="71"/>
      <c r="GX89" s="71"/>
      <c r="GY89" s="71"/>
      <c r="GZ89" s="71"/>
      <c r="HA89" s="71"/>
      <c r="HB89" s="71"/>
      <c r="HC89" s="71"/>
      <c r="HD89" s="71"/>
      <c r="HE89" s="71"/>
      <c r="HF89" s="71"/>
      <c r="HG89" s="71"/>
      <c r="HH89" s="71"/>
      <c r="HI89" s="71"/>
      <c r="HJ89" s="71"/>
      <c r="HK89" s="71"/>
      <c r="HL89" s="71"/>
      <c r="HM89" s="71"/>
      <c r="HN89" s="71"/>
      <c r="HO89" s="71"/>
      <c r="HP89" s="71"/>
      <c r="HQ89" s="71"/>
      <c r="HR89" s="71"/>
      <c r="HS89" s="71"/>
      <c r="HT89" s="71"/>
      <c r="HU89" s="71"/>
      <c r="HV89" s="71"/>
      <c r="HW89" s="71"/>
      <c r="HX89" s="71"/>
      <c r="HY89" s="71"/>
      <c r="HZ89" s="71"/>
      <c r="IA89" s="71"/>
      <c r="IB89" s="71"/>
      <c r="IC89" s="71"/>
      <c r="ID89" s="71"/>
      <c r="IE89" s="71"/>
      <c r="IF89" s="71"/>
      <c r="IG89" s="71"/>
      <c r="IH89" s="71"/>
      <c r="II89" s="71"/>
      <c r="IJ89" s="71"/>
      <c r="IK89" s="71"/>
      <c r="IL89" s="71"/>
      <c r="IM89" s="71"/>
      <c r="IN89" s="71"/>
      <c r="IO89" s="71"/>
      <c r="IP89" s="71"/>
      <c r="IQ89" s="71"/>
      <c r="IR89" s="71"/>
      <c r="IS89" s="71"/>
      <c r="IT89" s="71"/>
      <c r="IU89" s="71"/>
      <c r="IV89" s="71"/>
    </row>
    <row r="90" spans="1:256" ht="42">
      <c r="A90" s="116" t="s">
        <v>82</v>
      </c>
      <c r="B90" s="117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9" t="s">
        <v>70</v>
      </c>
      <c r="N90" s="120"/>
      <c r="O90" s="121">
        <v>8</v>
      </c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0"/>
      <c r="EF90" s="120"/>
      <c r="EG90" s="120"/>
      <c r="EH90" s="120"/>
      <c r="EI90" s="120"/>
      <c r="EJ90" s="120"/>
      <c r="EK90" s="120"/>
      <c r="EL90" s="120"/>
      <c r="EM90" s="120"/>
      <c r="EN90" s="120"/>
      <c r="EO90" s="120"/>
      <c r="EP90" s="120"/>
      <c r="EQ90" s="120"/>
      <c r="ER90" s="120"/>
      <c r="ES90" s="120"/>
      <c r="ET90" s="120"/>
      <c r="EU90" s="120"/>
      <c r="EV90" s="120"/>
      <c r="EW90" s="120"/>
      <c r="EX90" s="120"/>
      <c r="EY90" s="120"/>
      <c r="EZ90" s="120"/>
      <c r="FA90" s="120"/>
      <c r="FB90" s="120"/>
      <c r="FC90" s="120"/>
      <c r="FD90" s="120"/>
      <c r="FE90" s="120"/>
      <c r="FF90" s="120"/>
      <c r="FG90" s="120"/>
      <c r="FH90" s="120"/>
      <c r="FI90" s="120"/>
      <c r="FJ90" s="120"/>
      <c r="FK90" s="120"/>
      <c r="FL90" s="120"/>
      <c r="FM90" s="120"/>
      <c r="FN90" s="120"/>
      <c r="FO90" s="120"/>
      <c r="FP90" s="120"/>
      <c r="FQ90" s="120"/>
      <c r="FR90" s="120"/>
      <c r="FS90" s="120"/>
      <c r="FT90" s="120"/>
      <c r="FU90" s="120"/>
      <c r="FV90" s="120"/>
      <c r="FW90" s="120"/>
      <c r="FX90" s="120"/>
      <c r="FY90" s="120"/>
      <c r="FZ90" s="120"/>
      <c r="GA90" s="120"/>
      <c r="GB90" s="120"/>
      <c r="GC90" s="120"/>
      <c r="GD90" s="120"/>
      <c r="GE90" s="120"/>
      <c r="GF90" s="120"/>
      <c r="GG90" s="120"/>
      <c r="GH90" s="120"/>
      <c r="GI90" s="120"/>
      <c r="GJ90" s="120"/>
      <c r="GK90" s="120"/>
      <c r="GL90" s="120"/>
      <c r="GM90" s="120"/>
      <c r="GN90" s="120"/>
      <c r="GO90" s="120"/>
      <c r="GP90" s="120"/>
      <c r="GQ90" s="120"/>
      <c r="GR90" s="120"/>
      <c r="GS90" s="120"/>
      <c r="GT90" s="120"/>
      <c r="GU90" s="120"/>
      <c r="GV90" s="120"/>
      <c r="GW90" s="120"/>
      <c r="GX90" s="120"/>
      <c r="GY90" s="120"/>
      <c r="GZ90" s="120"/>
      <c r="HA90" s="120"/>
      <c r="HB90" s="120"/>
      <c r="HC90" s="120"/>
      <c r="HD90" s="120"/>
      <c r="HE90" s="120"/>
      <c r="HF90" s="120"/>
      <c r="HG90" s="120"/>
      <c r="HH90" s="120"/>
      <c r="HI90" s="120"/>
      <c r="HJ90" s="120"/>
      <c r="HK90" s="120"/>
      <c r="HL90" s="120"/>
      <c r="HM90" s="120"/>
      <c r="HN90" s="120"/>
      <c r="HO90" s="120"/>
      <c r="HP90" s="120"/>
      <c r="HQ90" s="120"/>
      <c r="HR90" s="120"/>
      <c r="HS90" s="120"/>
      <c r="HT90" s="120"/>
      <c r="HU90" s="120"/>
      <c r="HV90" s="120"/>
      <c r="HW90" s="120"/>
      <c r="HX90" s="120"/>
      <c r="HY90" s="120"/>
      <c r="HZ90" s="120"/>
      <c r="IA90" s="120"/>
      <c r="IB90" s="120"/>
      <c r="IC90" s="120"/>
      <c r="ID90" s="120"/>
      <c r="IE90" s="120"/>
      <c r="IF90" s="120"/>
      <c r="IG90" s="120"/>
      <c r="IH90" s="120"/>
      <c r="II90" s="120"/>
      <c r="IJ90" s="120"/>
      <c r="IK90" s="120"/>
      <c r="IL90" s="120"/>
      <c r="IM90" s="120"/>
      <c r="IN90" s="120"/>
      <c r="IO90" s="120"/>
      <c r="IP90" s="120"/>
      <c r="IQ90" s="120"/>
      <c r="IR90" s="120"/>
      <c r="IS90" s="120"/>
      <c r="IT90" s="120"/>
      <c r="IU90" s="120"/>
      <c r="IV90" s="120"/>
    </row>
    <row r="91" spans="1:256" ht="21">
      <c r="A91" s="122" t="s">
        <v>71</v>
      </c>
      <c r="B91" s="11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80"/>
      <c r="N91" s="71"/>
      <c r="O91" s="111">
        <v>9</v>
      </c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1"/>
      <c r="FK91" s="71"/>
      <c r="FL91" s="71"/>
      <c r="FM91" s="71"/>
      <c r="FN91" s="71"/>
      <c r="FO91" s="71"/>
      <c r="FP91" s="71"/>
      <c r="FQ91" s="71"/>
      <c r="FR91" s="71"/>
      <c r="FS91" s="71"/>
      <c r="FT91" s="71"/>
      <c r="FU91" s="71"/>
      <c r="FV91" s="71"/>
      <c r="FW91" s="71"/>
      <c r="FX91" s="71"/>
      <c r="FY91" s="71"/>
      <c r="FZ91" s="71"/>
      <c r="GA91" s="71"/>
      <c r="GB91" s="71"/>
      <c r="GC91" s="71"/>
      <c r="GD91" s="71"/>
      <c r="GE91" s="71"/>
      <c r="GF91" s="71"/>
      <c r="GG91" s="71"/>
      <c r="GH91" s="71"/>
      <c r="GI91" s="71"/>
      <c r="GJ91" s="71"/>
      <c r="GK91" s="71"/>
      <c r="GL91" s="71"/>
      <c r="GM91" s="71"/>
      <c r="GN91" s="71"/>
      <c r="GO91" s="71"/>
      <c r="GP91" s="71"/>
      <c r="GQ91" s="71"/>
      <c r="GR91" s="71"/>
      <c r="GS91" s="71"/>
      <c r="GT91" s="71"/>
      <c r="GU91" s="71"/>
      <c r="GV91" s="71"/>
      <c r="GW91" s="71"/>
      <c r="GX91" s="71"/>
      <c r="GY91" s="71"/>
      <c r="GZ91" s="71"/>
      <c r="HA91" s="71"/>
      <c r="HB91" s="71"/>
      <c r="HC91" s="71"/>
      <c r="HD91" s="71"/>
      <c r="HE91" s="71"/>
      <c r="HF91" s="71"/>
      <c r="HG91" s="71"/>
      <c r="HH91" s="71"/>
      <c r="HI91" s="71"/>
      <c r="HJ91" s="71"/>
      <c r="HK91" s="71"/>
      <c r="HL91" s="71"/>
      <c r="HM91" s="71"/>
      <c r="HN91" s="71"/>
      <c r="HO91" s="71"/>
      <c r="HP91" s="71"/>
      <c r="HQ91" s="71"/>
      <c r="HR91" s="71"/>
      <c r="HS91" s="71"/>
      <c r="HT91" s="71"/>
      <c r="HU91" s="71"/>
      <c r="HV91" s="71"/>
      <c r="HW91" s="71"/>
      <c r="HX91" s="71"/>
      <c r="HY91" s="71"/>
      <c r="HZ91" s="71"/>
      <c r="IA91" s="71"/>
      <c r="IB91" s="71"/>
      <c r="IC91" s="71"/>
      <c r="ID91" s="71"/>
      <c r="IE91" s="71"/>
      <c r="IF91" s="71"/>
      <c r="IG91" s="71"/>
      <c r="IH91" s="71"/>
      <c r="II91" s="71"/>
      <c r="IJ91" s="71"/>
      <c r="IK91" s="71"/>
      <c r="IL91" s="71"/>
      <c r="IM91" s="71"/>
      <c r="IN91" s="71"/>
      <c r="IO91" s="71"/>
      <c r="IP91" s="71"/>
      <c r="IQ91" s="71"/>
      <c r="IR91" s="71"/>
      <c r="IS91" s="71"/>
      <c r="IT91" s="71"/>
      <c r="IU91" s="71"/>
      <c r="IV91" s="71"/>
    </row>
    <row r="92" spans="1:256" ht="21">
      <c r="A92" s="124" t="s">
        <v>72</v>
      </c>
      <c r="B92" s="11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80"/>
      <c r="N92" s="71"/>
      <c r="O92" s="111">
        <v>13</v>
      </c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  <c r="FI92" s="71"/>
      <c r="FJ92" s="71"/>
      <c r="FK92" s="71"/>
      <c r="FL92" s="71"/>
      <c r="FM92" s="71"/>
      <c r="FN92" s="71"/>
      <c r="FO92" s="71"/>
      <c r="FP92" s="71"/>
      <c r="FQ92" s="71"/>
      <c r="FR92" s="71"/>
      <c r="FS92" s="71"/>
      <c r="FT92" s="71"/>
      <c r="FU92" s="71"/>
      <c r="FV92" s="71"/>
      <c r="FW92" s="71"/>
      <c r="FX92" s="71"/>
      <c r="FY92" s="71"/>
      <c r="FZ92" s="71"/>
      <c r="GA92" s="71"/>
      <c r="GB92" s="71"/>
      <c r="GC92" s="71"/>
      <c r="GD92" s="71"/>
      <c r="GE92" s="71"/>
      <c r="GF92" s="71"/>
      <c r="GG92" s="71"/>
      <c r="GH92" s="71"/>
      <c r="GI92" s="71"/>
      <c r="GJ92" s="71"/>
      <c r="GK92" s="71"/>
      <c r="GL92" s="71"/>
      <c r="GM92" s="71"/>
      <c r="GN92" s="71"/>
      <c r="GO92" s="71"/>
      <c r="GP92" s="71"/>
      <c r="GQ92" s="71"/>
      <c r="GR92" s="71"/>
      <c r="GS92" s="71"/>
      <c r="GT92" s="71"/>
      <c r="GU92" s="71"/>
      <c r="GV92" s="71"/>
      <c r="GW92" s="71"/>
      <c r="GX92" s="71"/>
      <c r="GY92" s="71"/>
      <c r="GZ92" s="71"/>
      <c r="HA92" s="71"/>
      <c r="HB92" s="71"/>
      <c r="HC92" s="71"/>
      <c r="HD92" s="71"/>
      <c r="HE92" s="71"/>
      <c r="HF92" s="71"/>
      <c r="HG92" s="71"/>
      <c r="HH92" s="71"/>
      <c r="HI92" s="71"/>
      <c r="HJ92" s="71"/>
      <c r="HK92" s="71"/>
      <c r="HL92" s="71"/>
      <c r="HM92" s="71"/>
      <c r="HN92" s="71"/>
      <c r="HO92" s="71"/>
      <c r="HP92" s="71"/>
      <c r="HQ92" s="71"/>
      <c r="HR92" s="71"/>
      <c r="HS92" s="71"/>
      <c r="HT92" s="71"/>
      <c r="HU92" s="71"/>
      <c r="HV92" s="71"/>
      <c r="HW92" s="71"/>
      <c r="HX92" s="71"/>
      <c r="HY92" s="71"/>
      <c r="HZ92" s="71"/>
      <c r="IA92" s="71"/>
      <c r="IB92" s="71"/>
      <c r="IC92" s="71"/>
      <c r="ID92" s="71"/>
      <c r="IE92" s="71"/>
      <c r="IF92" s="71"/>
      <c r="IG92" s="71"/>
      <c r="IH92" s="71"/>
      <c r="II92" s="71"/>
      <c r="IJ92" s="71"/>
      <c r="IK92" s="71"/>
      <c r="IL92" s="71"/>
      <c r="IM92" s="71"/>
      <c r="IN92" s="71"/>
      <c r="IO92" s="71"/>
      <c r="IP92" s="71"/>
      <c r="IQ92" s="71"/>
      <c r="IR92" s="71"/>
      <c r="IS92" s="71"/>
      <c r="IT92" s="71"/>
      <c r="IU92" s="71"/>
      <c r="IV92" s="71"/>
    </row>
    <row r="93" spans="1:256" ht="63">
      <c r="A93" s="125" t="s">
        <v>83</v>
      </c>
      <c r="B93" s="126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80"/>
      <c r="N93" s="71"/>
      <c r="O93" s="111">
        <v>14</v>
      </c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  <c r="FI93" s="71"/>
      <c r="FJ93" s="71"/>
      <c r="FK93" s="71"/>
      <c r="FL93" s="71"/>
      <c r="FM93" s="71"/>
      <c r="FN93" s="71"/>
      <c r="FO93" s="71"/>
      <c r="FP93" s="71"/>
      <c r="FQ93" s="71"/>
      <c r="FR93" s="71"/>
      <c r="FS93" s="71"/>
      <c r="FT93" s="71"/>
      <c r="FU93" s="71"/>
      <c r="FV93" s="71"/>
      <c r="FW93" s="71"/>
      <c r="FX93" s="71"/>
      <c r="FY93" s="71"/>
      <c r="FZ93" s="71"/>
      <c r="GA93" s="71"/>
      <c r="GB93" s="71"/>
      <c r="GC93" s="71"/>
      <c r="GD93" s="71"/>
      <c r="GE93" s="71"/>
      <c r="GF93" s="71"/>
      <c r="GG93" s="71"/>
      <c r="GH93" s="71"/>
      <c r="GI93" s="71"/>
      <c r="GJ93" s="71"/>
      <c r="GK93" s="71"/>
      <c r="GL93" s="71"/>
      <c r="GM93" s="71"/>
      <c r="GN93" s="71"/>
      <c r="GO93" s="71"/>
      <c r="GP93" s="71"/>
      <c r="GQ93" s="71"/>
      <c r="GR93" s="71"/>
      <c r="GS93" s="71"/>
      <c r="GT93" s="71"/>
      <c r="GU93" s="71"/>
      <c r="GV93" s="71"/>
      <c r="GW93" s="71"/>
      <c r="GX93" s="71"/>
      <c r="GY93" s="71"/>
      <c r="GZ93" s="71"/>
      <c r="HA93" s="71"/>
      <c r="HB93" s="71"/>
      <c r="HC93" s="71"/>
      <c r="HD93" s="71"/>
      <c r="HE93" s="71"/>
      <c r="HF93" s="71"/>
      <c r="HG93" s="71"/>
      <c r="HH93" s="71"/>
      <c r="HI93" s="71"/>
      <c r="HJ93" s="71"/>
      <c r="HK93" s="71"/>
      <c r="HL93" s="71"/>
      <c r="HM93" s="71"/>
      <c r="HN93" s="71"/>
      <c r="HO93" s="71"/>
      <c r="HP93" s="71"/>
      <c r="HQ93" s="71"/>
      <c r="HR93" s="71"/>
      <c r="HS93" s="71"/>
      <c r="HT93" s="71"/>
      <c r="HU93" s="71"/>
      <c r="HV93" s="71"/>
      <c r="HW93" s="71"/>
      <c r="HX93" s="71"/>
      <c r="HY93" s="71"/>
      <c r="HZ93" s="71"/>
      <c r="IA93" s="71"/>
      <c r="IB93" s="71"/>
      <c r="IC93" s="71"/>
      <c r="ID93" s="71"/>
      <c r="IE93" s="71"/>
      <c r="IF93" s="71"/>
      <c r="IG93" s="71"/>
      <c r="IH93" s="71"/>
      <c r="II93" s="71"/>
      <c r="IJ93" s="71"/>
      <c r="IK93" s="71"/>
      <c r="IL93" s="71"/>
      <c r="IM93" s="71"/>
      <c r="IN93" s="71"/>
      <c r="IO93" s="71"/>
      <c r="IP93" s="71"/>
      <c r="IQ93" s="71"/>
      <c r="IR93" s="71"/>
      <c r="IS93" s="71"/>
      <c r="IT93" s="71"/>
      <c r="IU93" s="71"/>
      <c r="IV93" s="71"/>
    </row>
    <row r="94" spans="1:256" ht="21">
      <c r="A94" s="128" t="s">
        <v>74</v>
      </c>
      <c r="B94" s="129" t="s">
        <v>75</v>
      </c>
      <c r="C94" s="130" t="s">
        <v>361</v>
      </c>
      <c r="D94" s="130"/>
      <c r="E94" s="130"/>
      <c r="F94" s="130"/>
      <c r="G94" s="130"/>
      <c r="H94" s="130"/>
      <c r="I94" s="130"/>
      <c r="J94" s="130"/>
      <c r="K94" s="130" t="s">
        <v>361</v>
      </c>
      <c r="L94" s="130"/>
      <c r="M94" s="131"/>
      <c r="N94" s="132"/>
      <c r="O94" s="133">
        <v>19</v>
      </c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4"/>
      <c r="BT94" s="134"/>
      <c r="BU94" s="134"/>
      <c r="BV94" s="134"/>
      <c r="BW94" s="134"/>
      <c r="BX94" s="134"/>
      <c r="BY94" s="134"/>
      <c r="BZ94" s="134"/>
      <c r="CA94" s="134"/>
      <c r="CB94" s="134"/>
      <c r="CC94" s="134"/>
      <c r="CD94" s="134"/>
      <c r="CE94" s="134"/>
      <c r="CF94" s="134"/>
      <c r="CG94" s="134"/>
      <c r="CH94" s="134"/>
      <c r="CI94" s="134"/>
      <c r="CJ94" s="134"/>
      <c r="CK94" s="134"/>
      <c r="CL94" s="134"/>
      <c r="CM94" s="134"/>
      <c r="CN94" s="134"/>
      <c r="CO94" s="134"/>
      <c r="CP94" s="134"/>
      <c r="CQ94" s="134"/>
      <c r="CR94" s="134"/>
      <c r="CS94" s="134"/>
      <c r="CT94" s="134"/>
      <c r="CU94" s="134"/>
      <c r="CV94" s="134"/>
      <c r="CW94" s="134"/>
      <c r="CX94" s="134"/>
      <c r="CY94" s="134"/>
      <c r="CZ94" s="134"/>
      <c r="DA94" s="134"/>
      <c r="DB94" s="134"/>
      <c r="DC94" s="134"/>
      <c r="DD94" s="134"/>
      <c r="DE94" s="134"/>
      <c r="DF94" s="134"/>
      <c r="DG94" s="134"/>
      <c r="DH94" s="134"/>
      <c r="DI94" s="134"/>
      <c r="DJ94" s="134"/>
      <c r="DK94" s="134"/>
      <c r="DL94" s="134"/>
      <c r="DM94" s="134"/>
      <c r="DN94" s="134"/>
      <c r="DO94" s="134"/>
      <c r="DP94" s="134"/>
      <c r="DQ94" s="134"/>
      <c r="DR94" s="134"/>
      <c r="DS94" s="134"/>
      <c r="DT94" s="134"/>
      <c r="DU94" s="134"/>
      <c r="DV94" s="134"/>
      <c r="DW94" s="134"/>
      <c r="DX94" s="134"/>
      <c r="DY94" s="134"/>
      <c r="DZ94" s="134"/>
      <c r="EA94" s="134"/>
      <c r="EB94" s="134"/>
      <c r="EC94" s="134"/>
      <c r="ED94" s="134"/>
      <c r="EE94" s="134"/>
      <c r="EF94" s="134"/>
      <c r="EG94" s="134"/>
      <c r="EH94" s="134"/>
      <c r="EI94" s="134"/>
      <c r="EJ94" s="134"/>
      <c r="EK94" s="134"/>
      <c r="EL94" s="134"/>
      <c r="EM94" s="134"/>
      <c r="EN94" s="134"/>
      <c r="EO94" s="134"/>
      <c r="EP94" s="134"/>
      <c r="EQ94" s="134"/>
      <c r="ER94" s="134"/>
      <c r="ES94" s="134"/>
      <c r="ET94" s="134"/>
      <c r="EU94" s="134"/>
      <c r="EV94" s="134"/>
      <c r="EW94" s="134"/>
      <c r="EX94" s="134"/>
      <c r="EY94" s="134"/>
      <c r="EZ94" s="134"/>
      <c r="FA94" s="134"/>
      <c r="FB94" s="134"/>
      <c r="FC94" s="134"/>
      <c r="FD94" s="134"/>
      <c r="FE94" s="134"/>
      <c r="FF94" s="134"/>
      <c r="FG94" s="134"/>
      <c r="FH94" s="134"/>
      <c r="FI94" s="134"/>
      <c r="FJ94" s="134"/>
      <c r="FK94" s="134"/>
      <c r="FL94" s="134"/>
      <c r="FM94" s="134"/>
      <c r="FN94" s="134"/>
      <c r="FO94" s="134"/>
      <c r="FP94" s="134"/>
      <c r="FQ94" s="134"/>
      <c r="FR94" s="134"/>
      <c r="FS94" s="134"/>
      <c r="FT94" s="134"/>
      <c r="FU94" s="134"/>
      <c r="FV94" s="134"/>
      <c r="FW94" s="134"/>
      <c r="FX94" s="134"/>
      <c r="FY94" s="134"/>
      <c r="FZ94" s="134"/>
      <c r="GA94" s="134"/>
      <c r="GB94" s="134"/>
      <c r="GC94" s="134"/>
      <c r="GD94" s="134"/>
      <c r="GE94" s="134"/>
      <c r="GF94" s="134"/>
      <c r="GG94" s="134"/>
      <c r="GH94" s="134"/>
      <c r="GI94" s="134"/>
      <c r="GJ94" s="134"/>
      <c r="GK94" s="134"/>
      <c r="GL94" s="134"/>
      <c r="GM94" s="134"/>
      <c r="GN94" s="134"/>
      <c r="GO94" s="134"/>
      <c r="GP94" s="134"/>
      <c r="GQ94" s="134"/>
      <c r="GR94" s="134"/>
      <c r="GS94" s="134"/>
      <c r="GT94" s="134"/>
      <c r="GU94" s="134"/>
      <c r="GV94" s="134"/>
      <c r="GW94" s="134"/>
      <c r="GX94" s="134"/>
      <c r="GY94" s="134"/>
      <c r="GZ94" s="134"/>
      <c r="HA94" s="134"/>
      <c r="HB94" s="134"/>
      <c r="HC94" s="134"/>
      <c r="HD94" s="134"/>
      <c r="HE94" s="134"/>
      <c r="HF94" s="134"/>
      <c r="HG94" s="134"/>
      <c r="HH94" s="134"/>
      <c r="HI94" s="134"/>
      <c r="HJ94" s="134"/>
      <c r="HK94" s="134"/>
      <c r="HL94" s="134"/>
      <c r="HM94" s="134"/>
      <c r="HN94" s="134"/>
      <c r="HO94" s="134"/>
      <c r="HP94" s="134"/>
      <c r="HQ94" s="134"/>
      <c r="HR94" s="134"/>
      <c r="HS94" s="134"/>
      <c r="HT94" s="134"/>
      <c r="HU94" s="134"/>
      <c r="HV94" s="134"/>
      <c r="HW94" s="134"/>
      <c r="HX94" s="134"/>
      <c r="HY94" s="134"/>
      <c r="HZ94" s="134"/>
      <c r="IA94" s="134"/>
      <c r="IB94" s="134"/>
      <c r="IC94" s="134"/>
      <c r="ID94" s="134"/>
      <c r="IE94" s="134"/>
      <c r="IF94" s="134"/>
      <c r="IG94" s="134"/>
      <c r="IH94" s="134"/>
      <c r="II94" s="134"/>
      <c r="IJ94" s="134"/>
      <c r="IK94" s="134"/>
      <c r="IL94" s="134"/>
      <c r="IM94" s="134"/>
      <c r="IN94" s="134"/>
      <c r="IO94" s="134"/>
      <c r="IP94" s="134"/>
      <c r="IQ94" s="134"/>
      <c r="IR94" s="134"/>
      <c r="IS94" s="134"/>
      <c r="IT94" s="134"/>
      <c r="IU94" s="134"/>
      <c r="IV94" s="134"/>
    </row>
    <row r="95" spans="1:256" ht="42">
      <c r="A95" s="135" t="s">
        <v>76</v>
      </c>
      <c r="B95" s="136" t="s">
        <v>77</v>
      </c>
      <c r="C95" s="137" t="s">
        <v>78</v>
      </c>
      <c r="D95" s="137" t="s">
        <v>79</v>
      </c>
      <c r="E95" s="137"/>
      <c r="F95" s="137" t="s">
        <v>79</v>
      </c>
      <c r="G95" s="137"/>
      <c r="H95" s="137" t="s">
        <v>79</v>
      </c>
      <c r="I95" s="137"/>
      <c r="J95" s="137" t="s">
        <v>79</v>
      </c>
      <c r="K95" s="137" t="s">
        <v>78</v>
      </c>
      <c r="L95" s="137" t="s">
        <v>79</v>
      </c>
      <c r="M95" s="138"/>
      <c r="N95" s="139"/>
      <c r="O95" s="140">
        <v>19</v>
      </c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1"/>
      <c r="CL95" s="141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1"/>
      <c r="DE95" s="141"/>
      <c r="DF95" s="141"/>
      <c r="DG95" s="141"/>
      <c r="DH95" s="141"/>
      <c r="DI95" s="141"/>
      <c r="DJ95" s="141"/>
      <c r="DK95" s="141"/>
      <c r="DL95" s="141"/>
      <c r="DM95" s="141"/>
      <c r="DN95" s="141"/>
      <c r="DO95" s="141"/>
      <c r="DP95" s="141"/>
      <c r="DQ95" s="141"/>
      <c r="DR95" s="141"/>
      <c r="DS95" s="141"/>
      <c r="DT95" s="141"/>
      <c r="DU95" s="141"/>
      <c r="DV95" s="141"/>
      <c r="DW95" s="141"/>
      <c r="DX95" s="141"/>
      <c r="DY95" s="141"/>
      <c r="DZ95" s="141"/>
      <c r="EA95" s="141"/>
      <c r="EB95" s="141"/>
      <c r="EC95" s="141"/>
      <c r="ED95" s="141"/>
      <c r="EE95" s="141"/>
      <c r="EF95" s="141"/>
      <c r="EG95" s="141"/>
      <c r="EH95" s="141"/>
      <c r="EI95" s="141"/>
      <c r="EJ95" s="141"/>
      <c r="EK95" s="141"/>
      <c r="EL95" s="141"/>
      <c r="EM95" s="141"/>
      <c r="EN95" s="141"/>
      <c r="EO95" s="141"/>
      <c r="EP95" s="141"/>
      <c r="EQ95" s="141"/>
      <c r="ER95" s="141"/>
      <c r="ES95" s="141"/>
      <c r="ET95" s="141"/>
      <c r="EU95" s="141"/>
      <c r="EV95" s="141"/>
      <c r="EW95" s="141"/>
      <c r="EX95" s="141"/>
      <c r="EY95" s="141"/>
      <c r="EZ95" s="141"/>
      <c r="FA95" s="141"/>
      <c r="FB95" s="141"/>
      <c r="FC95" s="141"/>
      <c r="FD95" s="141"/>
      <c r="FE95" s="141"/>
      <c r="FF95" s="141"/>
      <c r="FG95" s="141"/>
      <c r="FH95" s="141"/>
      <c r="FI95" s="141"/>
      <c r="FJ95" s="141"/>
      <c r="FK95" s="141"/>
      <c r="FL95" s="141"/>
      <c r="FM95" s="141"/>
      <c r="FN95" s="141"/>
      <c r="FO95" s="141"/>
      <c r="FP95" s="141"/>
      <c r="FQ95" s="141"/>
      <c r="FR95" s="141"/>
      <c r="FS95" s="141"/>
      <c r="FT95" s="141"/>
      <c r="FU95" s="141"/>
      <c r="FV95" s="141"/>
      <c r="FW95" s="141"/>
      <c r="FX95" s="141"/>
      <c r="FY95" s="141"/>
      <c r="FZ95" s="141"/>
      <c r="GA95" s="141"/>
      <c r="GB95" s="141"/>
      <c r="GC95" s="141"/>
      <c r="GD95" s="141"/>
      <c r="GE95" s="141"/>
      <c r="GF95" s="141"/>
      <c r="GG95" s="141"/>
      <c r="GH95" s="141"/>
      <c r="GI95" s="141"/>
      <c r="GJ95" s="141"/>
      <c r="GK95" s="141"/>
      <c r="GL95" s="141"/>
      <c r="GM95" s="141"/>
      <c r="GN95" s="141"/>
      <c r="GO95" s="141"/>
      <c r="GP95" s="141"/>
      <c r="GQ95" s="141"/>
      <c r="GR95" s="141"/>
      <c r="GS95" s="141"/>
      <c r="GT95" s="141"/>
      <c r="GU95" s="141"/>
      <c r="GV95" s="141"/>
      <c r="GW95" s="141"/>
      <c r="GX95" s="141"/>
      <c r="GY95" s="141"/>
      <c r="GZ95" s="141"/>
      <c r="HA95" s="141"/>
      <c r="HB95" s="141"/>
      <c r="HC95" s="141"/>
      <c r="HD95" s="141"/>
      <c r="HE95" s="141"/>
      <c r="HF95" s="141"/>
      <c r="HG95" s="141"/>
      <c r="HH95" s="141"/>
      <c r="HI95" s="141"/>
      <c r="HJ95" s="141"/>
      <c r="HK95" s="141"/>
      <c r="HL95" s="141"/>
      <c r="HM95" s="141"/>
      <c r="HN95" s="141"/>
      <c r="HO95" s="141"/>
      <c r="HP95" s="141"/>
      <c r="HQ95" s="141"/>
      <c r="HR95" s="141"/>
      <c r="HS95" s="141"/>
      <c r="HT95" s="141"/>
      <c r="HU95" s="141"/>
      <c r="HV95" s="141"/>
      <c r="HW95" s="141"/>
      <c r="HX95" s="141"/>
      <c r="HY95" s="141"/>
      <c r="HZ95" s="141"/>
      <c r="IA95" s="141"/>
      <c r="IB95" s="141"/>
      <c r="IC95" s="141"/>
      <c r="ID95" s="141"/>
      <c r="IE95" s="141"/>
      <c r="IF95" s="141"/>
      <c r="IG95" s="141"/>
      <c r="IH95" s="141"/>
      <c r="II95" s="141"/>
      <c r="IJ95" s="141"/>
      <c r="IK95" s="141"/>
      <c r="IL95" s="141"/>
      <c r="IM95" s="141"/>
      <c r="IN95" s="141"/>
      <c r="IO95" s="141"/>
      <c r="IP95" s="141"/>
      <c r="IQ95" s="141"/>
      <c r="IR95" s="141"/>
      <c r="IS95" s="141"/>
      <c r="IT95" s="141"/>
      <c r="IU95" s="141"/>
      <c r="IV95" s="141"/>
    </row>
    <row r="96" spans="1:256" ht="42">
      <c r="A96" s="108" t="s">
        <v>84</v>
      </c>
      <c r="B96" s="109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80">
        <v>2</v>
      </c>
      <c r="N96" s="81"/>
      <c r="O96" s="111">
        <v>2</v>
      </c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  <c r="FI96" s="71"/>
      <c r="FJ96" s="71"/>
      <c r="FK96" s="71"/>
      <c r="FL96" s="71"/>
      <c r="FM96" s="71"/>
      <c r="FN96" s="71"/>
      <c r="FO96" s="71"/>
      <c r="FP96" s="71"/>
      <c r="FQ96" s="71"/>
      <c r="FR96" s="71"/>
      <c r="FS96" s="71"/>
      <c r="FT96" s="71"/>
      <c r="FU96" s="71"/>
      <c r="FV96" s="71"/>
      <c r="FW96" s="71"/>
      <c r="FX96" s="71"/>
      <c r="FY96" s="71"/>
      <c r="FZ96" s="71"/>
      <c r="GA96" s="71"/>
      <c r="GB96" s="71"/>
      <c r="GC96" s="71"/>
      <c r="GD96" s="71"/>
      <c r="GE96" s="71"/>
      <c r="GF96" s="71"/>
      <c r="GG96" s="71"/>
      <c r="GH96" s="71"/>
      <c r="GI96" s="71"/>
      <c r="GJ96" s="71"/>
      <c r="GK96" s="71"/>
      <c r="GL96" s="71"/>
      <c r="GM96" s="71"/>
      <c r="GN96" s="71"/>
      <c r="GO96" s="71"/>
      <c r="GP96" s="71"/>
      <c r="GQ96" s="71"/>
      <c r="GR96" s="71"/>
      <c r="GS96" s="71"/>
      <c r="GT96" s="71"/>
      <c r="GU96" s="71"/>
      <c r="GV96" s="71"/>
      <c r="GW96" s="71"/>
      <c r="GX96" s="71"/>
      <c r="GY96" s="71"/>
      <c r="GZ96" s="71"/>
      <c r="HA96" s="71"/>
      <c r="HB96" s="71"/>
      <c r="HC96" s="71"/>
      <c r="HD96" s="71"/>
      <c r="HE96" s="71"/>
      <c r="HF96" s="71"/>
      <c r="HG96" s="71"/>
      <c r="HH96" s="71"/>
      <c r="HI96" s="71"/>
      <c r="HJ96" s="71"/>
      <c r="HK96" s="71"/>
      <c r="HL96" s="71"/>
      <c r="HM96" s="71"/>
      <c r="HN96" s="71"/>
      <c r="HO96" s="71"/>
      <c r="HP96" s="71"/>
      <c r="HQ96" s="71"/>
      <c r="HR96" s="71"/>
      <c r="HS96" s="71"/>
      <c r="HT96" s="71"/>
      <c r="HU96" s="71"/>
      <c r="HV96" s="71"/>
      <c r="HW96" s="71"/>
      <c r="HX96" s="71"/>
      <c r="HY96" s="71"/>
      <c r="HZ96" s="71"/>
      <c r="IA96" s="71"/>
      <c r="IB96" s="71"/>
      <c r="IC96" s="71"/>
      <c r="ID96" s="71"/>
      <c r="IE96" s="71"/>
      <c r="IF96" s="71"/>
      <c r="IG96" s="71"/>
      <c r="IH96" s="71"/>
      <c r="II96" s="71"/>
      <c r="IJ96" s="71"/>
      <c r="IK96" s="71"/>
      <c r="IL96" s="71"/>
      <c r="IM96" s="71"/>
      <c r="IN96" s="71"/>
      <c r="IO96" s="71"/>
      <c r="IP96" s="71"/>
      <c r="IQ96" s="71"/>
      <c r="IR96" s="71"/>
      <c r="IS96" s="71"/>
      <c r="IT96" s="71"/>
      <c r="IU96" s="71"/>
      <c r="IV96" s="71"/>
    </row>
    <row r="97" spans="1:256" ht="42">
      <c r="A97" s="112" t="s">
        <v>67</v>
      </c>
      <c r="B97" s="113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80">
        <v>3</v>
      </c>
      <c r="N97" s="71"/>
      <c r="O97" s="111">
        <v>4</v>
      </c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  <c r="ET97" s="71"/>
      <c r="EU97" s="71"/>
      <c r="EV97" s="71"/>
      <c r="EW97" s="71"/>
      <c r="EX97" s="71"/>
      <c r="EY97" s="71"/>
      <c r="EZ97" s="71"/>
      <c r="FA97" s="71"/>
      <c r="FB97" s="71"/>
      <c r="FC97" s="71"/>
      <c r="FD97" s="71"/>
      <c r="FE97" s="71"/>
      <c r="FF97" s="71"/>
      <c r="FG97" s="71"/>
      <c r="FH97" s="71"/>
      <c r="FI97" s="71"/>
      <c r="FJ97" s="71"/>
      <c r="FK97" s="71"/>
      <c r="FL97" s="71"/>
      <c r="FM97" s="71"/>
      <c r="FN97" s="71"/>
      <c r="FO97" s="71"/>
      <c r="FP97" s="71"/>
      <c r="FQ97" s="71"/>
      <c r="FR97" s="71"/>
      <c r="FS97" s="71"/>
      <c r="FT97" s="71"/>
      <c r="FU97" s="71"/>
      <c r="FV97" s="71"/>
      <c r="FW97" s="71"/>
      <c r="FX97" s="71"/>
      <c r="FY97" s="71"/>
      <c r="FZ97" s="71"/>
      <c r="GA97" s="71"/>
      <c r="GB97" s="71"/>
      <c r="GC97" s="71"/>
      <c r="GD97" s="71"/>
      <c r="GE97" s="71"/>
      <c r="GF97" s="71"/>
      <c r="GG97" s="71"/>
      <c r="GH97" s="71"/>
      <c r="GI97" s="71"/>
      <c r="GJ97" s="71"/>
      <c r="GK97" s="71"/>
      <c r="GL97" s="71"/>
      <c r="GM97" s="71"/>
      <c r="GN97" s="71"/>
      <c r="GO97" s="71"/>
      <c r="GP97" s="71"/>
      <c r="GQ97" s="71"/>
      <c r="GR97" s="71"/>
      <c r="GS97" s="71"/>
      <c r="GT97" s="71"/>
      <c r="GU97" s="71"/>
      <c r="GV97" s="71"/>
      <c r="GW97" s="71"/>
      <c r="GX97" s="71"/>
      <c r="GY97" s="71"/>
      <c r="GZ97" s="71"/>
      <c r="HA97" s="71"/>
      <c r="HB97" s="71"/>
      <c r="HC97" s="71"/>
      <c r="HD97" s="71"/>
      <c r="HE97" s="71"/>
      <c r="HF97" s="71"/>
      <c r="HG97" s="71"/>
      <c r="HH97" s="71"/>
      <c r="HI97" s="71"/>
      <c r="HJ97" s="71"/>
      <c r="HK97" s="71"/>
      <c r="HL97" s="71"/>
      <c r="HM97" s="71"/>
      <c r="HN97" s="71"/>
      <c r="HO97" s="71"/>
      <c r="HP97" s="71"/>
      <c r="HQ97" s="71"/>
      <c r="HR97" s="71"/>
      <c r="HS97" s="71"/>
      <c r="HT97" s="71"/>
      <c r="HU97" s="71"/>
      <c r="HV97" s="71"/>
      <c r="HW97" s="71"/>
      <c r="HX97" s="71"/>
      <c r="HY97" s="71"/>
      <c r="HZ97" s="71"/>
      <c r="IA97" s="71"/>
      <c r="IB97" s="71"/>
      <c r="IC97" s="71"/>
      <c r="ID97" s="71"/>
      <c r="IE97" s="71"/>
      <c r="IF97" s="71"/>
      <c r="IG97" s="71"/>
      <c r="IH97" s="71"/>
      <c r="II97" s="71"/>
      <c r="IJ97" s="71"/>
      <c r="IK97" s="71"/>
      <c r="IL97" s="71"/>
      <c r="IM97" s="71"/>
      <c r="IN97" s="71"/>
      <c r="IO97" s="71"/>
      <c r="IP97" s="71"/>
      <c r="IQ97" s="71"/>
      <c r="IR97" s="71"/>
      <c r="IS97" s="71"/>
      <c r="IT97" s="71"/>
      <c r="IU97" s="71"/>
      <c r="IV97" s="71"/>
    </row>
    <row r="98" spans="1:256" ht="126">
      <c r="A98" s="115" t="s">
        <v>85</v>
      </c>
      <c r="B98" s="113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80">
        <v>4</v>
      </c>
      <c r="N98" s="71"/>
      <c r="O98" s="111">
        <v>6</v>
      </c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  <c r="ET98" s="71"/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  <c r="FF98" s="71"/>
      <c r="FG98" s="71"/>
      <c r="FH98" s="71"/>
      <c r="FI98" s="71"/>
      <c r="FJ98" s="71"/>
      <c r="FK98" s="71"/>
      <c r="FL98" s="71"/>
      <c r="FM98" s="71"/>
      <c r="FN98" s="71"/>
      <c r="FO98" s="71"/>
      <c r="FP98" s="71"/>
      <c r="FQ98" s="71"/>
      <c r="FR98" s="71"/>
      <c r="FS98" s="71"/>
      <c r="FT98" s="71"/>
      <c r="FU98" s="71"/>
      <c r="FV98" s="71"/>
      <c r="FW98" s="71"/>
      <c r="FX98" s="71"/>
      <c r="FY98" s="71"/>
      <c r="FZ98" s="71"/>
      <c r="GA98" s="71"/>
      <c r="GB98" s="71"/>
      <c r="GC98" s="71"/>
      <c r="GD98" s="71"/>
      <c r="GE98" s="71"/>
      <c r="GF98" s="71"/>
      <c r="GG98" s="71"/>
      <c r="GH98" s="71"/>
      <c r="GI98" s="71"/>
      <c r="GJ98" s="71"/>
      <c r="GK98" s="71"/>
      <c r="GL98" s="71"/>
      <c r="GM98" s="71"/>
      <c r="GN98" s="71"/>
      <c r="GO98" s="71"/>
      <c r="GP98" s="71"/>
      <c r="GQ98" s="71"/>
      <c r="GR98" s="71"/>
      <c r="GS98" s="71"/>
      <c r="GT98" s="71"/>
      <c r="GU98" s="71"/>
      <c r="GV98" s="71"/>
      <c r="GW98" s="71"/>
      <c r="GX98" s="71"/>
      <c r="GY98" s="71"/>
      <c r="GZ98" s="71"/>
      <c r="HA98" s="71"/>
      <c r="HB98" s="71"/>
      <c r="HC98" s="71"/>
      <c r="HD98" s="71"/>
      <c r="HE98" s="71"/>
      <c r="HF98" s="71"/>
      <c r="HG98" s="71"/>
      <c r="HH98" s="71"/>
      <c r="HI98" s="71"/>
      <c r="HJ98" s="71"/>
      <c r="HK98" s="71"/>
      <c r="HL98" s="71"/>
      <c r="HM98" s="71"/>
      <c r="HN98" s="71"/>
      <c r="HO98" s="71"/>
      <c r="HP98" s="71"/>
      <c r="HQ98" s="71"/>
      <c r="HR98" s="71"/>
      <c r="HS98" s="71"/>
      <c r="HT98" s="71"/>
      <c r="HU98" s="71"/>
      <c r="HV98" s="71"/>
      <c r="HW98" s="71"/>
      <c r="HX98" s="71"/>
      <c r="HY98" s="71"/>
      <c r="HZ98" s="71"/>
      <c r="IA98" s="71"/>
      <c r="IB98" s="71"/>
      <c r="IC98" s="71"/>
      <c r="ID98" s="71"/>
      <c r="IE98" s="71"/>
      <c r="IF98" s="71"/>
      <c r="IG98" s="71"/>
      <c r="IH98" s="71"/>
      <c r="II98" s="71"/>
      <c r="IJ98" s="71"/>
      <c r="IK98" s="71"/>
      <c r="IL98" s="71"/>
      <c r="IM98" s="71"/>
      <c r="IN98" s="71"/>
      <c r="IO98" s="71"/>
      <c r="IP98" s="71"/>
      <c r="IQ98" s="71"/>
      <c r="IR98" s="71"/>
      <c r="IS98" s="71"/>
      <c r="IT98" s="71"/>
      <c r="IU98" s="71"/>
      <c r="IV98" s="71"/>
    </row>
    <row r="99" spans="1:256" ht="42">
      <c r="A99" s="116" t="s">
        <v>86</v>
      </c>
      <c r="B99" s="117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9" t="s">
        <v>70</v>
      </c>
      <c r="N99" s="120"/>
      <c r="O99" s="121">
        <v>8</v>
      </c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0"/>
      <c r="CL99" s="120"/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0"/>
      <c r="DE99" s="120"/>
      <c r="DF99" s="120"/>
      <c r="DG99" s="120"/>
      <c r="DH99" s="120"/>
      <c r="DI99" s="120"/>
      <c r="DJ99" s="120"/>
      <c r="DK99" s="120"/>
      <c r="DL99" s="120"/>
      <c r="DM99" s="120"/>
      <c r="DN99" s="120"/>
      <c r="DO99" s="120"/>
      <c r="DP99" s="120"/>
      <c r="DQ99" s="120"/>
      <c r="DR99" s="120"/>
      <c r="DS99" s="120"/>
      <c r="DT99" s="120"/>
      <c r="DU99" s="120"/>
      <c r="DV99" s="120"/>
      <c r="DW99" s="120"/>
      <c r="DX99" s="120"/>
      <c r="DY99" s="120"/>
      <c r="DZ99" s="120"/>
      <c r="EA99" s="120"/>
      <c r="EB99" s="120"/>
      <c r="EC99" s="120"/>
      <c r="ED99" s="120"/>
      <c r="EE99" s="120"/>
      <c r="EF99" s="120"/>
      <c r="EG99" s="120"/>
      <c r="EH99" s="120"/>
      <c r="EI99" s="120"/>
      <c r="EJ99" s="120"/>
      <c r="EK99" s="120"/>
      <c r="EL99" s="120"/>
      <c r="EM99" s="120"/>
      <c r="EN99" s="120"/>
      <c r="EO99" s="120"/>
      <c r="EP99" s="120"/>
      <c r="EQ99" s="120"/>
      <c r="ER99" s="120"/>
      <c r="ES99" s="120"/>
      <c r="ET99" s="120"/>
      <c r="EU99" s="120"/>
      <c r="EV99" s="120"/>
      <c r="EW99" s="120"/>
      <c r="EX99" s="120"/>
      <c r="EY99" s="120"/>
      <c r="EZ99" s="120"/>
      <c r="FA99" s="120"/>
      <c r="FB99" s="120"/>
      <c r="FC99" s="120"/>
      <c r="FD99" s="120"/>
      <c r="FE99" s="120"/>
      <c r="FF99" s="120"/>
      <c r="FG99" s="120"/>
      <c r="FH99" s="120"/>
      <c r="FI99" s="120"/>
      <c r="FJ99" s="120"/>
      <c r="FK99" s="120"/>
      <c r="FL99" s="120"/>
      <c r="FM99" s="120"/>
      <c r="FN99" s="120"/>
      <c r="FO99" s="120"/>
      <c r="FP99" s="120"/>
      <c r="FQ99" s="120"/>
      <c r="FR99" s="120"/>
      <c r="FS99" s="120"/>
      <c r="FT99" s="120"/>
      <c r="FU99" s="120"/>
      <c r="FV99" s="120"/>
      <c r="FW99" s="120"/>
      <c r="FX99" s="120"/>
      <c r="FY99" s="120"/>
      <c r="FZ99" s="120"/>
      <c r="GA99" s="120"/>
      <c r="GB99" s="120"/>
      <c r="GC99" s="120"/>
      <c r="GD99" s="120"/>
      <c r="GE99" s="120"/>
      <c r="GF99" s="120"/>
      <c r="GG99" s="120"/>
      <c r="GH99" s="120"/>
      <c r="GI99" s="120"/>
      <c r="GJ99" s="120"/>
      <c r="GK99" s="120"/>
      <c r="GL99" s="120"/>
      <c r="GM99" s="120"/>
      <c r="GN99" s="120"/>
      <c r="GO99" s="120"/>
      <c r="GP99" s="120"/>
      <c r="GQ99" s="120"/>
      <c r="GR99" s="120"/>
      <c r="GS99" s="120"/>
      <c r="GT99" s="120"/>
      <c r="GU99" s="120"/>
      <c r="GV99" s="120"/>
      <c r="GW99" s="120"/>
      <c r="GX99" s="120"/>
      <c r="GY99" s="120"/>
      <c r="GZ99" s="120"/>
      <c r="HA99" s="120"/>
      <c r="HB99" s="120"/>
      <c r="HC99" s="120"/>
      <c r="HD99" s="120"/>
      <c r="HE99" s="120"/>
      <c r="HF99" s="120"/>
      <c r="HG99" s="120"/>
      <c r="HH99" s="120"/>
      <c r="HI99" s="120"/>
      <c r="HJ99" s="120"/>
      <c r="HK99" s="120"/>
      <c r="HL99" s="120"/>
      <c r="HM99" s="120"/>
      <c r="HN99" s="120"/>
      <c r="HO99" s="120"/>
      <c r="HP99" s="120"/>
      <c r="HQ99" s="120"/>
      <c r="HR99" s="120"/>
      <c r="HS99" s="120"/>
      <c r="HT99" s="120"/>
      <c r="HU99" s="120"/>
      <c r="HV99" s="120"/>
      <c r="HW99" s="120"/>
      <c r="HX99" s="120"/>
      <c r="HY99" s="120"/>
      <c r="HZ99" s="120"/>
      <c r="IA99" s="120"/>
      <c r="IB99" s="120"/>
      <c r="IC99" s="120"/>
      <c r="ID99" s="120"/>
      <c r="IE99" s="120"/>
      <c r="IF99" s="120"/>
      <c r="IG99" s="120"/>
      <c r="IH99" s="120"/>
      <c r="II99" s="120"/>
      <c r="IJ99" s="120"/>
      <c r="IK99" s="120"/>
      <c r="IL99" s="120"/>
      <c r="IM99" s="120"/>
      <c r="IN99" s="120"/>
      <c r="IO99" s="120"/>
      <c r="IP99" s="120"/>
      <c r="IQ99" s="120"/>
      <c r="IR99" s="120"/>
      <c r="IS99" s="120"/>
      <c r="IT99" s="120"/>
      <c r="IU99" s="120"/>
      <c r="IV99" s="120"/>
    </row>
    <row r="100" spans="1:256" ht="21">
      <c r="A100" s="122" t="s">
        <v>71</v>
      </c>
      <c r="B100" s="11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80"/>
      <c r="N100" s="71"/>
      <c r="O100" s="111">
        <v>9</v>
      </c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  <c r="ET100" s="71"/>
      <c r="EU100" s="71"/>
      <c r="EV100" s="71"/>
      <c r="EW100" s="71"/>
      <c r="EX100" s="71"/>
      <c r="EY100" s="71"/>
      <c r="EZ100" s="71"/>
      <c r="FA100" s="71"/>
      <c r="FB100" s="71"/>
      <c r="FC100" s="71"/>
      <c r="FD100" s="71"/>
      <c r="FE100" s="71"/>
      <c r="FF100" s="71"/>
      <c r="FG100" s="71"/>
      <c r="FH100" s="71"/>
      <c r="FI100" s="71"/>
      <c r="FJ100" s="71"/>
      <c r="FK100" s="71"/>
      <c r="FL100" s="71"/>
      <c r="FM100" s="71"/>
      <c r="FN100" s="71"/>
      <c r="FO100" s="71"/>
      <c r="FP100" s="71"/>
      <c r="FQ100" s="71"/>
      <c r="FR100" s="71"/>
      <c r="FS100" s="71"/>
      <c r="FT100" s="71"/>
      <c r="FU100" s="71"/>
      <c r="FV100" s="71"/>
      <c r="FW100" s="71"/>
      <c r="FX100" s="71"/>
      <c r="FY100" s="71"/>
      <c r="FZ100" s="71"/>
      <c r="GA100" s="71"/>
      <c r="GB100" s="71"/>
      <c r="GC100" s="71"/>
      <c r="GD100" s="71"/>
      <c r="GE100" s="71"/>
      <c r="GF100" s="71"/>
      <c r="GG100" s="71"/>
      <c r="GH100" s="71"/>
      <c r="GI100" s="71"/>
      <c r="GJ100" s="71"/>
      <c r="GK100" s="71"/>
      <c r="GL100" s="71"/>
      <c r="GM100" s="71"/>
      <c r="GN100" s="71"/>
      <c r="GO100" s="71"/>
      <c r="GP100" s="71"/>
      <c r="GQ100" s="71"/>
      <c r="GR100" s="71"/>
      <c r="GS100" s="71"/>
      <c r="GT100" s="71"/>
      <c r="GU100" s="71"/>
      <c r="GV100" s="71"/>
      <c r="GW100" s="71"/>
      <c r="GX100" s="71"/>
      <c r="GY100" s="71"/>
      <c r="GZ100" s="71"/>
      <c r="HA100" s="71"/>
      <c r="HB100" s="71"/>
      <c r="HC100" s="71"/>
      <c r="HD100" s="71"/>
      <c r="HE100" s="71"/>
      <c r="HF100" s="71"/>
      <c r="HG100" s="71"/>
      <c r="HH100" s="71"/>
      <c r="HI100" s="71"/>
      <c r="HJ100" s="71"/>
      <c r="HK100" s="71"/>
      <c r="HL100" s="71"/>
      <c r="HM100" s="71"/>
      <c r="HN100" s="71"/>
      <c r="HO100" s="71"/>
      <c r="HP100" s="71"/>
      <c r="HQ100" s="71"/>
      <c r="HR100" s="71"/>
      <c r="HS100" s="71"/>
      <c r="HT100" s="71"/>
      <c r="HU100" s="71"/>
      <c r="HV100" s="71"/>
      <c r="HW100" s="71"/>
      <c r="HX100" s="71"/>
      <c r="HY100" s="71"/>
      <c r="HZ100" s="71"/>
      <c r="IA100" s="71"/>
      <c r="IB100" s="71"/>
      <c r="IC100" s="71"/>
      <c r="ID100" s="71"/>
      <c r="IE100" s="71"/>
      <c r="IF100" s="71"/>
      <c r="IG100" s="71"/>
      <c r="IH100" s="71"/>
      <c r="II100" s="71"/>
      <c r="IJ100" s="71"/>
      <c r="IK100" s="71"/>
      <c r="IL100" s="71"/>
      <c r="IM100" s="71"/>
      <c r="IN100" s="71"/>
      <c r="IO100" s="71"/>
      <c r="IP100" s="71"/>
      <c r="IQ100" s="71"/>
      <c r="IR100" s="71"/>
      <c r="IS100" s="71"/>
      <c r="IT100" s="71"/>
      <c r="IU100" s="71"/>
      <c r="IV100" s="71"/>
    </row>
    <row r="101" spans="1:256" ht="21">
      <c r="A101" s="124" t="s">
        <v>72</v>
      </c>
      <c r="B101" s="11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80"/>
      <c r="N101" s="71"/>
      <c r="O101" s="111">
        <v>13</v>
      </c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71"/>
      <c r="FD101" s="71"/>
      <c r="FE101" s="71"/>
      <c r="FF101" s="71"/>
      <c r="FG101" s="71"/>
      <c r="FH101" s="71"/>
      <c r="FI101" s="71"/>
      <c r="FJ101" s="71"/>
      <c r="FK101" s="71"/>
      <c r="FL101" s="71"/>
      <c r="FM101" s="71"/>
      <c r="FN101" s="71"/>
      <c r="FO101" s="71"/>
      <c r="FP101" s="71"/>
      <c r="FQ101" s="71"/>
      <c r="FR101" s="71"/>
      <c r="FS101" s="71"/>
      <c r="FT101" s="71"/>
      <c r="FU101" s="71"/>
      <c r="FV101" s="71"/>
      <c r="FW101" s="71"/>
      <c r="FX101" s="71"/>
      <c r="FY101" s="71"/>
      <c r="FZ101" s="71"/>
      <c r="GA101" s="71"/>
      <c r="GB101" s="71"/>
      <c r="GC101" s="71"/>
      <c r="GD101" s="71"/>
      <c r="GE101" s="71"/>
      <c r="GF101" s="71"/>
      <c r="GG101" s="71"/>
      <c r="GH101" s="71"/>
      <c r="GI101" s="71"/>
      <c r="GJ101" s="71"/>
      <c r="GK101" s="71"/>
      <c r="GL101" s="71"/>
      <c r="GM101" s="71"/>
      <c r="GN101" s="71"/>
      <c r="GO101" s="71"/>
      <c r="GP101" s="71"/>
      <c r="GQ101" s="71"/>
      <c r="GR101" s="71"/>
      <c r="GS101" s="71"/>
      <c r="GT101" s="71"/>
      <c r="GU101" s="71"/>
      <c r="GV101" s="71"/>
      <c r="GW101" s="71"/>
      <c r="GX101" s="71"/>
      <c r="GY101" s="71"/>
      <c r="GZ101" s="71"/>
      <c r="HA101" s="71"/>
      <c r="HB101" s="71"/>
      <c r="HC101" s="71"/>
      <c r="HD101" s="71"/>
      <c r="HE101" s="71"/>
      <c r="HF101" s="71"/>
      <c r="HG101" s="71"/>
      <c r="HH101" s="71"/>
      <c r="HI101" s="71"/>
      <c r="HJ101" s="71"/>
      <c r="HK101" s="71"/>
      <c r="HL101" s="71"/>
      <c r="HM101" s="71"/>
      <c r="HN101" s="71"/>
      <c r="HO101" s="71"/>
      <c r="HP101" s="71"/>
      <c r="HQ101" s="71"/>
      <c r="HR101" s="71"/>
      <c r="HS101" s="71"/>
      <c r="HT101" s="71"/>
      <c r="HU101" s="71"/>
      <c r="HV101" s="71"/>
      <c r="HW101" s="71"/>
      <c r="HX101" s="71"/>
      <c r="HY101" s="71"/>
      <c r="HZ101" s="71"/>
      <c r="IA101" s="71"/>
      <c r="IB101" s="71"/>
      <c r="IC101" s="71"/>
      <c r="ID101" s="71"/>
      <c r="IE101" s="71"/>
      <c r="IF101" s="71"/>
      <c r="IG101" s="71"/>
      <c r="IH101" s="71"/>
      <c r="II101" s="71"/>
      <c r="IJ101" s="71"/>
      <c r="IK101" s="71"/>
      <c r="IL101" s="71"/>
      <c r="IM101" s="71"/>
      <c r="IN101" s="71"/>
      <c r="IO101" s="71"/>
      <c r="IP101" s="71"/>
      <c r="IQ101" s="71"/>
      <c r="IR101" s="71"/>
      <c r="IS101" s="71"/>
      <c r="IT101" s="71"/>
      <c r="IU101" s="71"/>
      <c r="IV101" s="71"/>
    </row>
    <row r="102" spans="1:256" ht="42">
      <c r="A102" s="125" t="s">
        <v>87</v>
      </c>
      <c r="B102" s="126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80"/>
      <c r="N102" s="71"/>
      <c r="O102" s="111">
        <v>14</v>
      </c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  <c r="FI102" s="71"/>
      <c r="FJ102" s="71"/>
      <c r="FK102" s="71"/>
      <c r="FL102" s="71"/>
      <c r="FM102" s="71"/>
      <c r="FN102" s="71"/>
      <c r="FO102" s="71"/>
      <c r="FP102" s="71"/>
      <c r="FQ102" s="71"/>
      <c r="FR102" s="71"/>
      <c r="FS102" s="71"/>
      <c r="FT102" s="71"/>
      <c r="FU102" s="71"/>
      <c r="FV102" s="71"/>
      <c r="FW102" s="71"/>
      <c r="FX102" s="71"/>
      <c r="FY102" s="71"/>
      <c r="FZ102" s="71"/>
      <c r="GA102" s="71"/>
      <c r="GB102" s="71"/>
      <c r="GC102" s="71"/>
      <c r="GD102" s="71"/>
      <c r="GE102" s="71"/>
      <c r="GF102" s="71"/>
      <c r="GG102" s="71"/>
      <c r="GH102" s="71"/>
      <c r="GI102" s="71"/>
      <c r="GJ102" s="71"/>
      <c r="GK102" s="71"/>
      <c r="GL102" s="71"/>
      <c r="GM102" s="71"/>
      <c r="GN102" s="71"/>
      <c r="GO102" s="71"/>
      <c r="GP102" s="71"/>
      <c r="GQ102" s="71"/>
      <c r="GR102" s="71"/>
      <c r="GS102" s="71"/>
      <c r="GT102" s="71"/>
      <c r="GU102" s="71"/>
      <c r="GV102" s="71"/>
      <c r="GW102" s="71"/>
      <c r="GX102" s="71"/>
      <c r="GY102" s="71"/>
      <c r="GZ102" s="71"/>
      <c r="HA102" s="71"/>
      <c r="HB102" s="71"/>
      <c r="HC102" s="71"/>
      <c r="HD102" s="71"/>
      <c r="HE102" s="71"/>
      <c r="HF102" s="71"/>
      <c r="HG102" s="71"/>
      <c r="HH102" s="71"/>
      <c r="HI102" s="71"/>
      <c r="HJ102" s="71"/>
      <c r="HK102" s="71"/>
      <c r="HL102" s="71"/>
      <c r="HM102" s="71"/>
      <c r="HN102" s="71"/>
      <c r="HO102" s="71"/>
      <c r="HP102" s="71"/>
      <c r="HQ102" s="71"/>
      <c r="HR102" s="71"/>
      <c r="HS102" s="71"/>
      <c r="HT102" s="71"/>
      <c r="HU102" s="71"/>
      <c r="HV102" s="71"/>
      <c r="HW102" s="71"/>
      <c r="HX102" s="71"/>
      <c r="HY102" s="71"/>
      <c r="HZ102" s="71"/>
      <c r="IA102" s="71"/>
      <c r="IB102" s="71"/>
      <c r="IC102" s="71"/>
      <c r="ID102" s="71"/>
      <c r="IE102" s="71"/>
      <c r="IF102" s="71"/>
      <c r="IG102" s="71"/>
      <c r="IH102" s="71"/>
      <c r="II102" s="71"/>
      <c r="IJ102" s="71"/>
      <c r="IK102" s="71"/>
      <c r="IL102" s="71"/>
      <c r="IM102" s="71"/>
      <c r="IN102" s="71"/>
      <c r="IO102" s="71"/>
      <c r="IP102" s="71"/>
      <c r="IQ102" s="71"/>
      <c r="IR102" s="71"/>
      <c r="IS102" s="71"/>
      <c r="IT102" s="71"/>
      <c r="IU102" s="71"/>
      <c r="IV102" s="71"/>
    </row>
    <row r="103" spans="1:256" ht="21">
      <c r="A103" s="142" t="s">
        <v>74</v>
      </c>
      <c r="B103" s="143" t="s">
        <v>75</v>
      </c>
      <c r="C103" s="144" t="s">
        <v>360</v>
      </c>
      <c r="D103" s="144"/>
      <c r="E103" s="144"/>
      <c r="F103" s="144"/>
      <c r="G103" s="144"/>
      <c r="H103" s="144"/>
      <c r="I103" s="144"/>
      <c r="J103" s="144"/>
      <c r="K103" s="144" t="s">
        <v>360</v>
      </c>
      <c r="L103" s="144"/>
      <c r="M103" s="145"/>
      <c r="N103" s="146"/>
      <c r="O103" s="147">
        <v>19</v>
      </c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  <c r="BQ103" s="148"/>
      <c r="BR103" s="148"/>
      <c r="BS103" s="148"/>
      <c r="BT103" s="148"/>
      <c r="BU103" s="148"/>
      <c r="BV103" s="148"/>
      <c r="BW103" s="148"/>
      <c r="BX103" s="148"/>
      <c r="BY103" s="148"/>
      <c r="BZ103" s="148"/>
      <c r="CA103" s="148"/>
      <c r="CB103" s="148"/>
      <c r="CC103" s="148"/>
      <c r="CD103" s="148"/>
      <c r="CE103" s="148"/>
      <c r="CF103" s="148"/>
      <c r="CG103" s="148"/>
      <c r="CH103" s="148"/>
      <c r="CI103" s="148"/>
      <c r="CJ103" s="148"/>
      <c r="CK103" s="148"/>
      <c r="CL103" s="148"/>
      <c r="CM103" s="148"/>
      <c r="CN103" s="148"/>
      <c r="CO103" s="148"/>
      <c r="CP103" s="148"/>
      <c r="CQ103" s="148"/>
      <c r="CR103" s="148"/>
      <c r="CS103" s="148"/>
      <c r="CT103" s="148"/>
      <c r="CU103" s="148"/>
      <c r="CV103" s="148"/>
      <c r="CW103" s="148"/>
      <c r="CX103" s="148"/>
      <c r="CY103" s="148"/>
      <c r="CZ103" s="148"/>
      <c r="DA103" s="148"/>
      <c r="DB103" s="148"/>
      <c r="DC103" s="148"/>
      <c r="DD103" s="148"/>
      <c r="DE103" s="148"/>
      <c r="DF103" s="148"/>
      <c r="DG103" s="148"/>
      <c r="DH103" s="148"/>
      <c r="DI103" s="148"/>
      <c r="DJ103" s="148"/>
      <c r="DK103" s="148"/>
      <c r="DL103" s="148"/>
      <c r="DM103" s="148"/>
      <c r="DN103" s="148"/>
      <c r="DO103" s="148"/>
      <c r="DP103" s="148"/>
      <c r="DQ103" s="148"/>
      <c r="DR103" s="148"/>
      <c r="DS103" s="148"/>
      <c r="DT103" s="148"/>
      <c r="DU103" s="148"/>
      <c r="DV103" s="148"/>
      <c r="DW103" s="148"/>
      <c r="DX103" s="148"/>
      <c r="DY103" s="148"/>
      <c r="DZ103" s="148"/>
      <c r="EA103" s="148"/>
      <c r="EB103" s="148"/>
      <c r="EC103" s="148"/>
      <c r="ED103" s="148"/>
      <c r="EE103" s="148"/>
      <c r="EF103" s="148"/>
      <c r="EG103" s="148"/>
      <c r="EH103" s="148"/>
      <c r="EI103" s="148"/>
      <c r="EJ103" s="148"/>
      <c r="EK103" s="148"/>
      <c r="EL103" s="148"/>
      <c r="EM103" s="148"/>
      <c r="EN103" s="148"/>
      <c r="EO103" s="148"/>
      <c r="EP103" s="148"/>
      <c r="EQ103" s="148"/>
      <c r="ER103" s="148"/>
      <c r="ES103" s="148"/>
      <c r="ET103" s="148"/>
      <c r="EU103" s="148"/>
      <c r="EV103" s="148"/>
      <c r="EW103" s="148"/>
      <c r="EX103" s="148"/>
      <c r="EY103" s="148"/>
      <c r="EZ103" s="148"/>
      <c r="FA103" s="148"/>
      <c r="FB103" s="148"/>
      <c r="FC103" s="148"/>
      <c r="FD103" s="148"/>
      <c r="FE103" s="148"/>
      <c r="FF103" s="148"/>
      <c r="FG103" s="148"/>
      <c r="FH103" s="148"/>
      <c r="FI103" s="148"/>
      <c r="FJ103" s="148"/>
      <c r="FK103" s="148"/>
      <c r="FL103" s="148"/>
      <c r="FM103" s="148"/>
      <c r="FN103" s="148"/>
      <c r="FO103" s="148"/>
      <c r="FP103" s="148"/>
      <c r="FQ103" s="148"/>
      <c r="FR103" s="148"/>
      <c r="FS103" s="148"/>
      <c r="FT103" s="148"/>
      <c r="FU103" s="148"/>
      <c r="FV103" s="148"/>
      <c r="FW103" s="148"/>
      <c r="FX103" s="148"/>
      <c r="FY103" s="148"/>
      <c r="FZ103" s="148"/>
      <c r="GA103" s="148"/>
      <c r="GB103" s="148"/>
      <c r="GC103" s="148"/>
      <c r="GD103" s="148"/>
      <c r="GE103" s="148"/>
      <c r="GF103" s="148"/>
      <c r="GG103" s="148"/>
      <c r="GH103" s="148"/>
      <c r="GI103" s="148"/>
      <c r="GJ103" s="148"/>
      <c r="GK103" s="148"/>
      <c r="GL103" s="148"/>
      <c r="GM103" s="148"/>
      <c r="GN103" s="148"/>
      <c r="GO103" s="148"/>
      <c r="GP103" s="148"/>
      <c r="GQ103" s="148"/>
      <c r="GR103" s="148"/>
      <c r="GS103" s="148"/>
      <c r="GT103" s="148"/>
      <c r="GU103" s="148"/>
      <c r="GV103" s="148"/>
      <c r="GW103" s="148"/>
      <c r="GX103" s="148"/>
      <c r="GY103" s="148"/>
      <c r="GZ103" s="148"/>
      <c r="HA103" s="148"/>
      <c r="HB103" s="148"/>
      <c r="HC103" s="148"/>
      <c r="HD103" s="148"/>
      <c r="HE103" s="148"/>
      <c r="HF103" s="148"/>
      <c r="HG103" s="148"/>
      <c r="HH103" s="148"/>
      <c r="HI103" s="148"/>
      <c r="HJ103" s="148"/>
      <c r="HK103" s="148"/>
      <c r="HL103" s="148"/>
      <c r="HM103" s="148"/>
      <c r="HN103" s="148"/>
      <c r="HO103" s="148"/>
      <c r="HP103" s="148"/>
      <c r="HQ103" s="148"/>
      <c r="HR103" s="148"/>
      <c r="HS103" s="148"/>
      <c r="HT103" s="148"/>
      <c r="HU103" s="148"/>
      <c r="HV103" s="148"/>
      <c r="HW103" s="148"/>
      <c r="HX103" s="148"/>
      <c r="HY103" s="148"/>
      <c r="HZ103" s="148"/>
      <c r="IA103" s="148"/>
      <c r="IB103" s="148"/>
      <c r="IC103" s="148"/>
      <c r="ID103" s="148"/>
      <c r="IE103" s="148"/>
      <c r="IF103" s="148"/>
      <c r="IG103" s="148"/>
      <c r="IH103" s="148"/>
      <c r="II103" s="148"/>
      <c r="IJ103" s="148"/>
      <c r="IK103" s="148"/>
      <c r="IL103" s="148"/>
      <c r="IM103" s="148"/>
      <c r="IN103" s="148"/>
      <c r="IO103" s="148"/>
      <c r="IP103" s="148"/>
      <c r="IQ103" s="148"/>
      <c r="IR103" s="148"/>
      <c r="IS103" s="148"/>
      <c r="IT103" s="148"/>
      <c r="IU103" s="148"/>
      <c r="IV103" s="148"/>
    </row>
    <row r="104" spans="1:256" ht="42">
      <c r="A104" s="135" t="s">
        <v>76</v>
      </c>
      <c r="B104" s="136" t="s">
        <v>77</v>
      </c>
      <c r="C104" s="137" t="s">
        <v>78</v>
      </c>
      <c r="D104" s="137" t="s">
        <v>79</v>
      </c>
      <c r="E104" s="137"/>
      <c r="F104" s="137" t="s">
        <v>79</v>
      </c>
      <c r="G104" s="137"/>
      <c r="H104" s="137" t="s">
        <v>79</v>
      </c>
      <c r="I104" s="137"/>
      <c r="J104" s="137" t="s">
        <v>79</v>
      </c>
      <c r="K104" s="137" t="s">
        <v>78</v>
      </c>
      <c r="L104" s="137" t="s">
        <v>79</v>
      </c>
      <c r="M104" s="138"/>
      <c r="N104" s="139"/>
      <c r="O104" s="140">
        <v>19</v>
      </c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1"/>
      <c r="BB104" s="141"/>
      <c r="BC104" s="141"/>
      <c r="BD104" s="141"/>
      <c r="BE104" s="141"/>
      <c r="BF104" s="141"/>
      <c r="BG104" s="141"/>
      <c r="BH104" s="141"/>
      <c r="BI104" s="141"/>
      <c r="BJ104" s="141"/>
      <c r="BK104" s="141"/>
      <c r="BL104" s="141"/>
      <c r="BM104" s="141"/>
      <c r="BN104" s="141"/>
      <c r="BO104" s="141"/>
      <c r="BP104" s="141"/>
      <c r="BQ104" s="141"/>
      <c r="BR104" s="141"/>
      <c r="BS104" s="141"/>
      <c r="BT104" s="141"/>
      <c r="BU104" s="141"/>
      <c r="BV104" s="141"/>
      <c r="BW104" s="141"/>
      <c r="BX104" s="141"/>
      <c r="BY104" s="141"/>
      <c r="BZ104" s="141"/>
      <c r="CA104" s="141"/>
      <c r="CB104" s="141"/>
      <c r="CC104" s="141"/>
      <c r="CD104" s="141"/>
      <c r="CE104" s="141"/>
      <c r="CF104" s="141"/>
      <c r="CG104" s="141"/>
      <c r="CH104" s="141"/>
      <c r="CI104" s="141"/>
      <c r="CJ104" s="141"/>
      <c r="CK104" s="141"/>
      <c r="CL104" s="141"/>
      <c r="CM104" s="141"/>
      <c r="CN104" s="141"/>
      <c r="CO104" s="141"/>
      <c r="CP104" s="141"/>
      <c r="CQ104" s="141"/>
      <c r="CR104" s="141"/>
      <c r="CS104" s="141"/>
      <c r="CT104" s="141"/>
      <c r="CU104" s="141"/>
      <c r="CV104" s="141"/>
      <c r="CW104" s="141"/>
      <c r="CX104" s="141"/>
      <c r="CY104" s="141"/>
      <c r="CZ104" s="141"/>
      <c r="DA104" s="141"/>
      <c r="DB104" s="141"/>
      <c r="DC104" s="141"/>
      <c r="DD104" s="141"/>
      <c r="DE104" s="141"/>
      <c r="DF104" s="141"/>
      <c r="DG104" s="141"/>
      <c r="DH104" s="141"/>
      <c r="DI104" s="141"/>
      <c r="DJ104" s="141"/>
      <c r="DK104" s="141"/>
      <c r="DL104" s="141"/>
      <c r="DM104" s="141"/>
      <c r="DN104" s="141"/>
      <c r="DO104" s="141"/>
      <c r="DP104" s="141"/>
      <c r="DQ104" s="141"/>
      <c r="DR104" s="141"/>
      <c r="DS104" s="141"/>
      <c r="DT104" s="141"/>
      <c r="DU104" s="141"/>
      <c r="DV104" s="141"/>
      <c r="DW104" s="141"/>
      <c r="DX104" s="141"/>
      <c r="DY104" s="141"/>
      <c r="DZ104" s="141"/>
      <c r="EA104" s="141"/>
      <c r="EB104" s="141"/>
      <c r="EC104" s="141"/>
      <c r="ED104" s="141"/>
      <c r="EE104" s="141"/>
      <c r="EF104" s="141"/>
      <c r="EG104" s="141"/>
      <c r="EH104" s="141"/>
      <c r="EI104" s="141"/>
      <c r="EJ104" s="141"/>
      <c r="EK104" s="141"/>
      <c r="EL104" s="141"/>
      <c r="EM104" s="141"/>
      <c r="EN104" s="141"/>
      <c r="EO104" s="141"/>
      <c r="EP104" s="141"/>
      <c r="EQ104" s="141"/>
      <c r="ER104" s="141"/>
      <c r="ES104" s="141"/>
      <c r="ET104" s="141"/>
      <c r="EU104" s="141"/>
      <c r="EV104" s="141"/>
      <c r="EW104" s="141"/>
      <c r="EX104" s="141"/>
      <c r="EY104" s="141"/>
      <c r="EZ104" s="141"/>
      <c r="FA104" s="141"/>
      <c r="FB104" s="141"/>
      <c r="FC104" s="141"/>
      <c r="FD104" s="141"/>
      <c r="FE104" s="141"/>
      <c r="FF104" s="141"/>
      <c r="FG104" s="141"/>
      <c r="FH104" s="141"/>
      <c r="FI104" s="141"/>
      <c r="FJ104" s="141"/>
      <c r="FK104" s="141"/>
      <c r="FL104" s="141"/>
      <c r="FM104" s="141"/>
      <c r="FN104" s="141"/>
      <c r="FO104" s="141"/>
      <c r="FP104" s="141"/>
      <c r="FQ104" s="141"/>
      <c r="FR104" s="141"/>
      <c r="FS104" s="141"/>
      <c r="FT104" s="141"/>
      <c r="FU104" s="141"/>
      <c r="FV104" s="141"/>
      <c r="FW104" s="141"/>
      <c r="FX104" s="141"/>
      <c r="FY104" s="141"/>
      <c r="FZ104" s="141"/>
      <c r="GA104" s="141"/>
      <c r="GB104" s="141"/>
      <c r="GC104" s="141"/>
      <c r="GD104" s="141"/>
      <c r="GE104" s="141"/>
      <c r="GF104" s="141"/>
      <c r="GG104" s="141"/>
      <c r="GH104" s="141"/>
      <c r="GI104" s="141"/>
      <c r="GJ104" s="141"/>
      <c r="GK104" s="141"/>
      <c r="GL104" s="141"/>
      <c r="GM104" s="141"/>
      <c r="GN104" s="141"/>
      <c r="GO104" s="141"/>
      <c r="GP104" s="141"/>
      <c r="GQ104" s="141"/>
      <c r="GR104" s="141"/>
      <c r="GS104" s="141"/>
      <c r="GT104" s="141"/>
      <c r="GU104" s="141"/>
      <c r="GV104" s="141"/>
      <c r="GW104" s="141"/>
      <c r="GX104" s="141"/>
      <c r="GY104" s="141"/>
      <c r="GZ104" s="141"/>
      <c r="HA104" s="141"/>
      <c r="HB104" s="141"/>
      <c r="HC104" s="141"/>
      <c r="HD104" s="141"/>
      <c r="HE104" s="141"/>
      <c r="HF104" s="141"/>
      <c r="HG104" s="141"/>
      <c r="HH104" s="141"/>
      <c r="HI104" s="141"/>
      <c r="HJ104" s="141"/>
      <c r="HK104" s="141"/>
      <c r="HL104" s="141"/>
      <c r="HM104" s="141"/>
      <c r="HN104" s="141"/>
      <c r="HO104" s="141"/>
      <c r="HP104" s="141"/>
      <c r="HQ104" s="141"/>
      <c r="HR104" s="141"/>
      <c r="HS104" s="141"/>
      <c r="HT104" s="141"/>
      <c r="HU104" s="141"/>
      <c r="HV104" s="141"/>
      <c r="HW104" s="141"/>
      <c r="HX104" s="141"/>
      <c r="HY104" s="141"/>
      <c r="HZ104" s="141"/>
      <c r="IA104" s="141"/>
      <c r="IB104" s="141"/>
      <c r="IC104" s="141"/>
      <c r="ID104" s="141"/>
      <c r="IE104" s="141"/>
      <c r="IF104" s="141"/>
      <c r="IG104" s="141"/>
      <c r="IH104" s="141"/>
      <c r="II104" s="141"/>
      <c r="IJ104" s="141"/>
      <c r="IK104" s="141"/>
      <c r="IL104" s="141"/>
      <c r="IM104" s="141"/>
      <c r="IN104" s="141"/>
      <c r="IO104" s="141"/>
      <c r="IP104" s="141"/>
      <c r="IQ104" s="141"/>
      <c r="IR104" s="141"/>
      <c r="IS104" s="141"/>
      <c r="IT104" s="141"/>
      <c r="IU104" s="141"/>
      <c r="IV104" s="141"/>
    </row>
  </sheetData>
  <sheetProtection/>
  <mergeCells count="7">
    <mergeCell ref="A1:L1"/>
    <mergeCell ref="J3:L3"/>
    <mergeCell ref="C4:D4"/>
    <mergeCell ref="E4:F4"/>
    <mergeCell ref="G4:H4"/>
    <mergeCell ref="I4:J4"/>
    <mergeCell ref="K4:L4"/>
  </mergeCells>
  <printOptions horizontalCentered="1"/>
  <pageMargins left="0.5905511811023623" right="0.5905511811023623" top="0.7874015748031497" bottom="0.7874015748031497" header="0.31496062992125984" footer="0.15748031496062992"/>
  <pageSetup firstPageNumber="34" useFirstPageNumber="1" horizontalDpi="600" verticalDpi="600" orientation="landscape" paperSize="9" scale="70" r:id="rId2"/>
  <headerFooter>
    <oddFooter>&amp;R&amp;"TH SarabunPSK,Regular"&amp;22&amp;P</oddFooter>
  </headerFooter>
  <rowBreaks count="6" manualBreakCount="6">
    <brk id="16" max="11" man="1"/>
    <brk id="33" max="11" man="1"/>
    <brk id="49" max="11" man="1"/>
    <brk id="66" max="11" man="1"/>
    <brk id="80" max="11" man="1"/>
    <brk id="95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83"/>
  <sheetViews>
    <sheetView view="pageBreakPreview" zoomScale="68" zoomScaleSheetLayoutView="68" zoomScalePageLayoutView="0" workbookViewId="0" topLeftCell="A4">
      <pane ySplit="2" topLeftCell="A42" activePane="bottomLeft" state="frozen"/>
      <selection pane="topLeft" activeCell="A4" sqref="A4"/>
      <selection pane="bottomLeft" activeCell="J15" sqref="J15"/>
    </sheetView>
  </sheetViews>
  <sheetFormatPr defaultColWidth="9.140625" defaultRowHeight="12.75"/>
  <cols>
    <col min="1" max="1" width="73.00390625" style="394" customWidth="1"/>
    <col min="2" max="2" width="18.00390625" style="394" customWidth="1"/>
    <col min="3" max="3" width="15.140625" style="394" customWidth="1"/>
    <col min="4" max="4" width="20.140625" style="394" customWidth="1"/>
    <col min="5" max="5" width="14.57421875" style="394" bestFit="1" customWidth="1"/>
    <col min="6" max="6" width="13.140625" style="394" bestFit="1" customWidth="1"/>
    <col min="7" max="7" width="14.57421875" style="394" bestFit="1" customWidth="1"/>
    <col min="8" max="8" width="9.28125" style="394" customWidth="1"/>
    <col min="9" max="10" width="13.140625" style="394" bestFit="1" customWidth="1"/>
    <col min="11" max="11" width="9.28125" style="394" customWidth="1"/>
    <col min="12" max="13" width="13.140625" style="394" bestFit="1" customWidth="1"/>
    <col min="14" max="14" width="11.28125" style="394" bestFit="1" customWidth="1"/>
    <col min="15" max="15" width="9.28125" style="394" customWidth="1"/>
    <col min="16" max="16" width="11.28125" style="394" bestFit="1" customWidth="1"/>
    <col min="17" max="16384" width="9.140625" style="394" customWidth="1"/>
  </cols>
  <sheetData>
    <row r="1" spans="1:16" s="390" customFormat="1" ht="30.75">
      <c r="A1" s="553" t="s">
        <v>235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</row>
    <row r="2" spans="1:16" s="390" customFormat="1" ht="21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2"/>
      <c r="P2" s="391"/>
    </row>
    <row r="3" spans="1:16" ht="45" customHeight="1">
      <c r="A3" s="554" t="s">
        <v>188</v>
      </c>
      <c r="B3" s="555" t="s">
        <v>55</v>
      </c>
      <c r="C3" s="555" t="s">
        <v>53</v>
      </c>
      <c r="D3" s="555" t="s">
        <v>54</v>
      </c>
      <c r="E3" s="556" t="s">
        <v>37</v>
      </c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8"/>
    </row>
    <row r="4" spans="1:16" ht="26.25" customHeight="1">
      <c r="A4" s="554"/>
      <c r="B4" s="554"/>
      <c r="C4" s="555"/>
      <c r="D4" s="555"/>
      <c r="E4" s="554" t="s">
        <v>38</v>
      </c>
      <c r="F4" s="554"/>
      <c r="G4" s="554"/>
      <c r="H4" s="554" t="s">
        <v>39</v>
      </c>
      <c r="I4" s="554"/>
      <c r="J4" s="554"/>
      <c r="K4" s="554" t="s">
        <v>40</v>
      </c>
      <c r="L4" s="554"/>
      <c r="M4" s="554"/>
      <c r="N4" s="554" t="s">
        <v>41</v>
      </c>
      <c r="O4" s="554"/>
      <c r="P4" s="554"/>
    </row>
    <row r="5" spans="1:16" ht="32.25" customHeight="1">
      <c r="A5" s="554"/>
      <c r="B5" s="554"/>
      <c r="C5" s="555"/>
      <c r="D5" s="555"/>
      <c r="E5" s="395" t="s">
        <v>42</v>
      </c>
      <c r="F5" s="395" t="s">
        <v>43</v>
      </c>
      <c r="G5" s="395" t="s">
        <v>44</v>
      </c>
      <c r="H5" s="395" t="s">
        <v>42</v>
      </c>
      <c r="I5" s="395" t="s">
        <v>43</v>
      </c>
      <c r="J5" s="395" t="s">
        <v>45</v>
      </c>
      <c r="K5" s="395" t="s">
        <v>42</v>
      </c>
      <c r="L5" s="395" t="s">
        <v>43</v>
      </c>
      <c r="M5" s="395" t="s">
        <v>46</v>
      </c>
      <c r="N5" s="395" t="s">
        <v>42</v>
      </c>
      <c r="O5" s="395" t="s">
        <v>43</v>
      </c>
      <c r="P5" s="395" t="s">
        <v>47</v>
      </c>
    </row>
    <row r="6" spans="1:16" s="398" customFormat="1" ht="30.75" customHeight="1">
      <c r="A6" s="396" t="s">
        <v>32</v>
      </c>
      <c r="B6" s="397">
        <f aca="true" t="shared" si="0" ref="B6:P6">B7+B20+B51+B67</f>
        <v>106875726</v>
      </c>
      <c r="C6" s="397">
        <f t="shared" si="0"/>
        <v>67857168</v>
      </c>
      <c r="D6" s="397">
        <f t="shared" si="0"/>
        <v>39018558</v>
      </c>
      <c r="E6" s="397">
        <f t="shared" si="0"/>
        <v>25444288</v>
      </c>
      <c r="F6" s="397">
        <f t="shared" si="0"/>
        <v>5512150</v>
      </c>
      <c r="G6" s="397">
        <f t="shared" si="0"/>
        <v>30956438</v>
      </c>
      <c r="H6" s="397">
        <f t="shared" si="0"/>
        <v>0</v>
      </c>
      <c r="I6" s="397">
        <f t="shared" si="0"/>
        <v>3429500</v>
      </c>
      <c r="J6" s="397">
        <f t="shared" si="0"/>
        <v>3429500</v>
      </c>
      <c r="K6" s="397">
        <f t="shared" si="0"/>
        <v>0</v>
      </c>
      <c r="L6" s="397">
        <f t="shared" si="0"/>
        <v>4025160</v>
      </c>
      <c r="M6" s="397">
        <f t="shared" si="0"/>
        <v>4025160</v>
      </c>
      <c r="N6" s="397">
        <f t="shared" si="0"/>
        <v>607460</v>
      </c>
      <c r="O6" s="397">
        <f t="shared" si="0"/>
        <v>0</v>
      </c>
      <c r="P6" s="397">
        <f t="shared" si="0"/>
        <v>607460</v>
      </c>
    </row>
    <row r="7" spans="1:16" s="401" customFormat="1" ht="30.75" customHeight="1">
      <c r="A7" s="399" t="s">
        <v>136</v>
      </c>
      <c r="B7" s="400">
        <f>B8</f>
        <v>42614140</v>
      </c>
      <c r="C7" s="400">
        <f aca="true" t="shared" si="1" ref="C7:P7">C8</f>
        <v>35751600</v>
      </c>
      <c r="D7" s="400">
        <f t="shared" si="1"/>
        <v>6862540</v>
      </c>
      <c r="E7" s="400">
        <f t="shared" si="1"/>
        <v>5669960</v>
      </c>
      <c r="F7" s="400">
        <f t="shared" si="1"/>
        <v>799380</v>
      </c>
      <c r="G7" s="400">
        <f t="shared" si="1"/>
        <v>6469340</v>
      </c>
      <c r="H7" s="400">
        <f t="shared" si="1"/>
        <v>0</v>
      </c>
      <c r="I7" s="400">
        <f t="shared" si="1"/>
        <v>196600</v>
      </c>
      <c r="J7" s="400">
        <f t="shared" si="1"/>
        <v>196600</v>
      </c>
      <c r="K7" s="400">
        <f t="shared" si="1"/>
        <v>0</v>
      </c>
      <c r="L7" s="400">
        <f t="shared" si="1"/>
        <v>196600</v>
      </c>
      <c r="M7" s="400">
        <f t="shared" si="1"/>
        <v>196600</v>
      </c>
      <c r="N7" s="400">
        <f t="shared" si="1"/>
        <v>0</v>
      </c>
      <c r="O7" s="400">
        <f t="shared" si="1"/>
        <v>0</v>
      </c>
      <c r="P7" s="400">
        <f t="shared" si="1"/>
        <v>0</v>
      </c>
    </row>
    <row r="8" spans="1:16" s="403" customFormat="1" ht="42">
      <c r="A8" s="182" t="s">
        <v>137</v>
      </c>
      <c r="B8" s="402">
        <f>B9+B14+B18</f>
        <v>42614140</v>
      </c>
      <c r="C8" s="402">
        <f aca="true" t="shared" si="2" ref="C8:P8">C9+C14+C18</f>
        <v>35751600</v>
      </c>
      <c r="D8" s="402">
        <f t="shared" si="2"/>
        <v>6862540</v>
      </c>
      <c r="E8" s="402">
        <f t="shared" si="2"/>
        <v>5669960</v>
      </c>
      <c r="F8" s="402">
        <f t="shared" si="2"/>
        <v>799380</v>
      </c>
      <c r="G8" s="402">
        <f t="shared" si="2"/>
        <v>6469340</v>
      </c>
      <c r="H8" s="402">
        <f t="shared" si="2"/>
        <v>0</v>
      </c>
      <c r="I8" s="402">
        <f t="shared" si="2"/>
        <v>196600</v>
      </c>
      <c r="J8" s="402">
        <f t="shared" si="2"/>
        <v>196600</v>
      </c>
      <c r="K8" s="402">
        <f t="shared" si="2"/>
        <v>0</v>
      </c>
      <c r="L8" s="402">
        <f t="shared" si="2"/>
        <v>196600</v>
      </c>
      <c r="M8" s="402">
        <f t="shared" si="2"/>
        <v>196600</v>
      </c>
      <c r="N8" s="402">
        <f t="shared" si="2"/>
        <v>0</v>
      </c>
      <c r="O8" s="402">
        <f t="shared" si="2"/>
        <v>0</v>
      </c>
      <c r="P8" s="402">
        <f t="shared" si="2"/>
        <v>0</v>
      </c>
    </row>
    <row r="9" spans="1:16" s="406" customFormat="1" ht="30.75" customHeight="1">
      <c r="A9" s="404" t="s">
        <v>33</v>
      </c>
      <c r="B9" s="405">
        <f>SUM(B10:B13)</f>
        <v>40983940</v>
      </c>
      <c r="C9" s="405">
        <f aca="true" t="shared" si="3" ref="C9:O9">SUM(C10:C13)</f>
        <v>34926100</v>
      </c>
      <c r="D9" s="405">
        <f t="shared" si="3"/>
        <v>6057840</v>
      </c>
      <c r="E9" s="405">
        <f t="shared" si="3"/>
        <v>4922160</v>
      </c>
      <c r="F9" s="405">
        <f t="shared" si="3"/>
        <v>761280</v>
      </c>
      <c r="G9" s="405">
        <f t="shared" si="3"/>
        <v>5683440</v>
      </c>
      <c r="H9" s="405">
        <f t="shared" si="3"/>
        <v>0</v>
      </c>
      <c r="I9" s="405">
        <f t="shared" si="3"/>
        <v>187200</v>
      </c>
      <c r="J9" s="405">
        <f t="shared" si="3"/>
        <v>187200</v>
      </c>
      <c r="K9" s="405">
        <f t="shared" si="3"/>
        <v>0</v>
      </c>
      <c r="L9" s="405">
        <f t="shared" si="3"/>
        <v>187200</v>
      </c>
      <c r="M9" s="405">
        <f t="shared" si="3"/>
        <v>187200</v>
      </c>
      <c r="N9" s="405">
        <f t="shared" si="3"/>
        <v>0</v>
      </c>
      <c r="O9" s="405">
        <f t="shared" si="3"/>
        <v>0</v>
      </c>
      <c r="P9" s="405">
        <f>SUM(P10:P13)</f>
        <v>0</v>
      </c>
    </row>
    <row r="10" spans="1:16" s="408" customFormat="1" ht="30.75" customHeight="1">
      <c r="A10" s="407" t="s">
        <v>138</v>
      </c>
      <c r="B10" s="236">
        <f>SUM(C10:D10)</f>
        <v>34415100</v>
      </c>
      <c r="C10" s="236">
        <v>34415100</v>
      </c>
      <c r="D10" s="236">
        <f>SUM(G10,J10,M10,P10)</f>
        <v>0</v>
      </c>
      <c r="E10" s="236">
        <v>0</v>
      </c>
      <c r="F10" s="236">
        <v>0</v>
      </c>
      <c r="G10" s="236">
        <f>SUM(E10:F10)</f>
        <v>0</v>
      </c>
      <c r="H10" s="236">
        <v>0</v>
      </c>
      <c r="I10" s="236">
        <v>0</v>
      </c>
      <c r="J10" s="236">
        <f>SUM(H10:I10)</f>
        <v>0</v>
      </c>
      <c r="K10" s="236">
        <v>0</v>
      </c>
      <c r="L10" s="236">
        <v>0</v>
      </c>
      <c r="M10" s="236">
        <f>SUM(K10:L10)</f>
        <v>0</v>
      </c>
      <c r="N10" s="236">
        <v>0</v>
      </c>
      <c r="O10" s="236">
        <v>0</v>
      </c>
      <c r="P10" s="236">
        <f>SUM(N10:O10)</f>
        <v>0</v>
      </c>
    </row>
    <row r="11" spans="1:16" s="408" customFormat="1" ht="30.75" customHeight="1">
      <c r="A11" s="407" t="s">
        <v>139</v>
      </c>
      <c r="B11" s="236">
        <f>SUM(C11:D11)</f>
        <v>5824800</v>
      </c>
      <c r="C11" s="236">
        <v>0</v>
      </c>
      <c r="D11" s="236">
        <f>SUM(G11,J11,M11,P11)</f>
        <v>5824800</v>
      </c>
      <c r="E11" s="236">
        <v>4732800</v>
      </c>
      <c r="F11" s="236">
        <v>732000</v>
      </c>
      <c r="G11" s="236">
        <f>SUM(E11:F11)</f>
        <v>5464800</v>
      </c>
      <c r="H11" s="236">
        <v>0</v>
      </c>
      <c r="I11" s="236">
        <v>180000</v>
      </c>
      <c r="J11" s="236">
        <f>SUM(H11:I11)</f>
        <v>180000</v>
      </c>
      <c r="K11" s="236">
        <v>0</v>
      </c>
      <c r="L11" s="236">
        <v>180000</v>
      </c>
      <c r="M11" s="236">
        <f>SUM(K11:L11)</f>
        <v>180000</v>
      </c>
      <c r="N11" s="236">
        <v>0</v>
      </c>
      <c r="O11" s="236">
        <v>0</v>
      </c>
      <c r="P11" s="236">
        <f>SUM(N11:O11)</f>
        <v>0</v>
      </c>
    </row>
    <row r="12" spans="1:16" s="408" customFormat="1" ht="30.75" customHeight="1">
      <c r="A12" s="407" t="s">
        <v>140</v>
      </c>
      <c r="B12" s="236">
        <f>SUM(C12:D12)</f>
        <v>511000</v>
      </c>
      <c r="C12" s="236">
        <v>511000</v>
      </c>
      <c r="D12" s="236">
        <f>SUM(G12,J12,M12,P12)</f>
        <v>0</v>
      </c>
      <c r="E12" s="236">
        <v>0</v>
      </c>
      <c r="F12" s="236">
        <v>0</v>
      </c>
      <c r="G12" s="236">
        <f>SUM(E12:F12)</f>
        <v>0</v>
      </c>
      <c r="H12" s="236">
        <v>0</v>
      </c>
      <c r="I12" s="236">
        <v>0</v>
      </c>
      <c r="J12" s="236">
        <f>SUM(H12:I12)</f>
        <v>0</v>
      </c>
      <c r="K12" s="236">
        <v>0</v>
      </c>
      <c r="L12" s="236">
        <v>0</v>
      </c>
      <c r="M12" s="236">
        <f>SUM(K12:L12)</f>
        <v>0</v>
      </c>
      <c r="N12" s="236">
        <v>0</v>
      </c>
      <c r="O12" s="236">
        <v>0</v>
      </c>
      <c r="P12" s="236">
        <f>SUM(N12:O12)</f>
        <v>0</v>
      </c>
    </row>
    <row r="13" spans="1:16" s="408" customFormat="1" ht="30.75" customHeight="1">
      <c r="A13" s="407" t="s">
        <v>185</v>
      </c>
      <c r="B13" s="236">
        <f>SUM(C13:D13)</f>
        <v>233040</v>
      </c>
      <c r="C13" s="236">
        <v>0</v>
      </c>
      <c r="D13" s="236">
        <f>SUM(G13,J13,M13,P13)</f>
        <v>233040</v>
      </c>
      <c r="E13" s="236">
        <v>189360</v>
      </c>
      <c r="F13" s="236">
        <v>29280</v>
      </c>
      <c r="G13" s="236">
        <f>SUM(E13:F13)</f>
        <v>218640</v>
      </c>
      <c r="H13" s="236">
        <v>0</v>
      </c>
      <c r="I13" s="236">
        <v>7200</v>
      </c>
      <c r="J13" s="236">
        <f>SUM(H13:I13)</f>
        <v>7200</v>
      </c>
      <c r="K13" s="236">
        <v>0</v>
      </c>
      <c r="L13" s="236">
        <v>7200</v>
      </c>
      <c r="M13" s="236">
        <f>SUM(K13:L13)</f>
        <v>7200</v>
      </c>
      <c r="N13" s="236"/>
      <c r="O13" s="236"/>
      <c r="P13" s="236">
        <f>SUM(N13:O13)</f>
        <v>0</v>
      </c>
    </row>
    <row r="14" spans="1:16" s="406" customFormat="1" ht="30.75" customHeight="1">
      <c r="A14" s="404" t="s">
        <v>34</v>
      </c>
      <c r="B14" s="405">
        <f>SUM(B15:B17)</f>
        <v>1630200</v>
      </c>
      <c r="C14" s="405">
        <f aca="true" t="shared" si="4" ref="C14:P14">SUM(C15:C17)</f>
        <v>825500</v>
      </c>
      <c r="D14" s="405">
        <f t="shared" si="4"/>
        <v>804700</v>
      </c>
      <c r="E14" s="405">
        <f t="shared" si="4"/>
        <v>747800</v>
      </c>
      <c r="F14" s="405">
        <f t="shared" si="4"/>
        <v>38100</v>
      </c>
      <c r="G14" s="405">
        <f t="shared" si="4"/>
        <v>785900</v>
      </c>
      <c r="H14" s="405">
        <f t="shared" si="4"/>
        <v>0</v>
      </c>
      <c r="I14" s="405">
        <f t="shared" si="4"/>
        <v>9400</v>
      </c>
      <c r="J14" s="405">
        <f t="shared" si="4"/>
        <v>9400</v>
      </c>
      <c r="K14" s="405">
        <f t="shared" si="4"/>
        <v>0</v>
      </c>
      <c r="L14" s="405">
        <f t="shared" si="4"/>
        <v>9400</v>
      </c>
      <c r="M14" s="405">
        <f t="shared" si="4"/>
        <v>9400</v>
      </c>
      <c r="N14" s="405">
        <f t="shared" si="4"/>
        <v>0</v>
      </c>
      <c r="O14" s="405">
        <f t="shared" si="4"/>
        <v>0</v>
      </c>
      <c r="P14" s="405">
        <f t="shared" si="4"/>
        <v>0</v>
      </c>
    </row>
    <row r="15" spans="1:16" s="408" customFormat="1" ht="30.75" customHeight="1">
      <c r="A15" s="407" t="s">
        <v>143</v>
      </c>
      <c r="B15" s="236">
        <f>SUM(C15:D15)</f>
        <v>1301700</v>
      </c>
      <c r="C15" s="236">
        <v>800100</v>
      </c>
      <c r="D15" s="236">
        <f>SUM(G15,J15,M15,P15)</f>
        <v>501600</v>
      </c>
      <c r="E15" s="236">
        <v>501600</v>
      </c>
      <c r="F15" s="236">
        <v>0</v>
      </c>
      <c r="G15" s="236">
        <f>SUM(E15:F15)</f>
        <v>501600</v>
      </c>
      <c r="H15" s="236">
        <v>0</v>
      </c>
      <c r="I15" s="236">
        <v>0</v>
      </c>
      <c r="J15" s="236">
        <f>SUM(H15:I15)</f>
        <v>0</v>
      </c>
      <c r="K15" s="236">
        <v>0</v>
      </c>
      <c r="L15" s="236">
        <v>0</v>
      </c>
      <c r="M15" s="236">
        <f>SUM(K15:L15)</f>
        <v>0</v>
      </c>
      <c r="N15" s="236">
        <v>0</v>
      </c>
      <c r="O15" s="236">
        <v>0</v>
      </c>
      <c r="P15" s="236">
        <f>SUM(N15:O15)</f>
        <v>0</v>
      </c>
    </row>
    <row r="16" spans="1:16" s="408" customFormat="1" ht="30.75" customHeight="1">
      <c r="A16" s="407" t="s">
        <v>142</v>
      </c>
      <c r="B16" s="236">
        <f>SUM(C16:D16)</f>
        <v>328500</v>
      </c>
      <c r="C16" s="236">
        <v>25400</v>
      </c>
      <c r="D16" s="236">
        <f>SUM(G16,J16,M16,P16)</f>
        <v>303100</v>
      </c>
      <c r="E16" s="236">
        <v>246200</v>
      </c>
      <c r="F16" s="236">
        <v>38100</v>
      </c>
      <c r="G16" s="236">
        <f>SUM(E16:F16)</f>
        <v>284300</v>
      </c>
      <c r="H16" s="236">
        <v>0</v>
      </c>
      <c r="I16" s="236">
        <v>9400</v>
      </c>
      <c r="J16" s="236">
        <f>SUM(H16:I16)</f>
        <v>9400</v>
      </c>
      <c r="K16" s="236">
        <v>0</v>
      </c>
      <c r="L16" s="236">
        <v>9400</v>
      </c>
      <c r="M16" s="236">
        <f>SUM(K16:L16)</f>
        <v>9400</v>
      </c>
      <c r="N16" s="236">
        <v>0</v>
      </c>
      <c r="O16" s="236">
        <v>0</v>
      </c>
      <c r="P16" s="236">
        <f>SUM(N16:O16)</f>
        <v>0</v>
      </c>
    </row>
    <row r="17" spans="1:16" s="408" customFormat="1" ht="30.75" customHeight="1">
      <c r="A17" s="407" t="s">
        <v>144</v>
      </c>
      <c r="B17" s="236">
        <f>SUM(C17:D17)</f>
        <v>0</v>
      </c>
      <c r="C17" s="236">
        <v>0</v>
      </c>
      <c r="D17" s="236">
        <f>SUM(G17,J17,M17,P17)</f>
        <v>0</v>
      </c>
      <c r="E17" s="236">
        <v>0</v>
      </c>
      <c r="F17" s="236">
        <v>0</v>
      </c>
      <c r="G17" s="236">
        <f>SUM(E17:F17)</f>
        <v>0</v>
      </c>
      <c r="H17" s="236">
        <v>0</v>
      </c>
      <c r="I17" s="236">
        <v>0</v>
      </c>
      <c r="J17" s="236">
        <f>SUM(H17:I17)</f>
        <v>0</v>
      </c>
      <c r="K17" s="236">
        <v>0</v>
      </c>
      <c r="L17" s="236">
        <v>0</v>
      </c>
      <c r="M17" s="236">
        <f>SUM(K17:L17)</f>
        <v>0</v>
      </c>
      <c r="N17" s="236">
        <v>0</v>
      </c>
      <c r="O17" s="236">
        <v>0</v>
      </c>
      <c r="P17" s="236">
        <f>SUM(N17:O17)</f>
        <v>0</v>
      </c>
    </row>
    <row r="18" spans="1:16" s="406" customFormat="1" ht="30.75" customHeight="1">
      <c r="A18" s="404" t="s">
        <v>141</v>
      </c>
      <c r="B18" s="405">
        <f>SUM(B19)</f>
        <v>0</v>
      </c>
      <c r="C18" s="405">
        <f aca="true" t="shared" si="5" ref="C18:P18">SUM(C19)</f>
        <v>0</v>
      </c>
      <c r="D18" s="405">
        <f t="shared" si="5"/>
        <v>0</v>
      </c>
      <c r="E18" s="405">
        <f t="shared" si="5"/>
        <v>0</v>
      </c>
      <c r="F18" s="405">
        <f t="shared" si="5"/>
        <v>0</v>
      </c>
      <c r="G18" s="405">
        <f t="shared" si="5"/>
        <v>0</v>
      </c>
      <c r="H18" s="405">
        <f t="shared" si="5"/>
        <v>0</v>
      </c>
      <c r="I18" s="405">
        <f t="shared" si="5"/>
        <v>0</v>
      </c>
      <c r="J18" s="405">
        <f t="shared" si="5"/>
        <v>0</v>
      </c>
      <c r="K18" s="405">
        <f t="shared" si="5"/>
        <v>0</v>
      </c>
      <c r="L18" s="405">
        <f t="shared" si="5"/>
        <v>0</v>
      </c>
      <c r="M18" s="405">
        <f t="shared" si="5"/>
        <v>0</v>
      </c>
      <c r="N18" s="405">
        <f t="shared" si="5"/>
        <v>0</v>
      </c>
      <c r="O18" s="405">
        <f t="shared" si="5"/>
        <v>0</v>
      </c>
      <c r="P18" s="405">
        <f t="shared" si="5"/>
        <v>0</v>
      </c>
    </row>
    <row r="19" spans="1:16" s="408" customFormat="1" ht="30.75" customHeight="1">
      <c r="A19" s="407" t="s">
        <v>145</v>
      </c>
      <c r="B19" s="236">
        <f>SUM(C19:D19)</f>
        <v>0</v>
      </c>
      <c r="C19" s="236">
        <v>0</v>
      </c>
      <c r="D19" s="236">
        <f>SUM(G19,J19,M19,P19)</f>
        <v>0</v>
      </c>
      <c r="E19" s="236">
        <v>0</v>
      </c>
      <c r="F19" s="236">
        <v>0</v>
      </c>
      <c r="G19" s="236">
        <f>SUM(E19:F19)</f>
        <v>0</v>
      </c>
      <c r="H19" s="236">
        <v>0</v>
      </c>
      <c r="I19" s="236">
        <v>0</v>
      </c>
      <c r="J19" s="236">
        <f>SUM(H19:I19)</f>
        <v>0</v>
      </c>
      <c r="K19" s="236">
        <v>0</v>
      </c>
      <c r="L19" s="236">
        <v>0</v>
      </c>
      <c r="M19" s="236">
        <f>SUM(K19:L19)</f>
        <v>0</v>
      </c>
      <c r="N19" s="236">
        <v>0</v>
      </c>
      <c r="O19" s="236">
        <v>0</v>
      </c>
      <c r="P19" s="236">
        <f>SUM(N19:O19)</f>
        <v>0</v>
      </c>
    </row>
    <row r="20" spans="1:16" s="409" customFormat="1" ht="30.75" customHeight="1">
      <c r="A20" s="399" t="s">
        <v>146</v>
      </c>
      <c r="B20" s="400">
        <f>B21+B44+B48</f>
        <v>53873826</v>
      </c>
      <c r="C20" s="400">
        <f aca="true" t="shared" si="6" ref="C20:P20">C21+C44+C48</f>
        <v>22267808</v>
      </c>
      <c r="D20" s="400">
        <f t="shared" si="6"/>
        <v>31606018</v>
      </c>
      <c r="E20" s="400">
        <f t="shared" si="6"/>
        <v>19224328</v>
      </c>
      <c r="F20" s="400">
        <f t="shared" si="6"/>
        <v>4712770</v>
      </c>
      <c r="G20" s="400">
        <f t="shared" si="6"/>
        <v>23937098</v>
      </c>
      <c r="H20" s="400">
        <f t="shared" si="6"/>
        <v>0</v>
      </c>
      <c r="I20" s="400">
        <f t="shared" si="6"/>
        <v>3232900</v>
      </c>
      <c r="J20" s="400">
        <f t="shared" si="6"/>
        <v>3232900</v>
      </c>
      <c r="K20" s="400">
        <f t="shared" si="6"/>
        <v>0</v>
      </c>
      <c r="L20" s="400">
        <f t="shared" si="6"/>
        <v>3828560</v>
      </c>
      <c r="M20" s="400">
        <f t="shared" si="6"/>
        <v>3828560</v>
      </c>
      <c r="N20" s="400">
        <f t="shared" si="6"/>
        <v>607460</v>
      </c>
      <c r="O20" s="400">
        <f t="shared" si="6"/>
        <v>0</v>
      </c>
      <c r="P20" s="400">
        <f t="shared" si="6"/>
        <v>607460</v>
      </c>
    </row>
    <row r="21" spans="1:16" s="411" customFormat="1" ht="30.75" customHeight="1">
      <c r="A21" s="410" t="s">
        <v>147</v>
      </c>
      <c r="B21" s="402">
        <f>B22+B27+B30+B33+B40+B42</f>
        <v>50812918</v>
      </c>
      <c r="C21" s="402">
        <f aca="true" t="shared" si="7" ref="C21:P21">C22+C27+C30+C33+C40+C42</f>
        <v>19357800</v>
      </c>
      <c r="D21" s="402">
        <f t="shared" si="7"/>
        <v>31455118</v>
      </c>
      <c r="E21" s="402">
        <f t="shared" si="7"/>
        <v>19073428</v>
      </c>
      <c r="F21" s="402">
        <f t="shared" si="7"/>
        <v>4712770</v>
      </c>
      <c r="G21" s="402">
        <f t="shared" si="7"/>
        <v>23786198</v>
      </c>
      <c r="H21" s="402">
        <f t="shared" si="7"/>
        <v>0</v>
      </c>
      <c r="I21" s="402">
        <f t="shared" si="7"/>
        <v>3232900</v>
      </c>
      <c r="J21" s="402">
        <f t="shared" si="7"/>
        <v>3232900</v>
      </c>
      <c r="K21" s="402">
        <f t="shared" si="7"/>
        <v>0</v>
      </c>
      <c r="L21" s="402">
        <f t="shared" si="7"/>
        <v>3828560</v>
      </c>
      <c r="M21" s="402">
        <f t="shared" si="7"/>
        <v>3828560</v>
      </c>
      <c r="N21" s="402">
        <f t="shared" si="7"/>
        <v>607460</v>
      </c>
      <c r="O21" s="402">
        <f t="shared" si="7"/>
        <v>0</v>
      </c>
      <c r="P21" s="402">
        <f t="shared" si="7"/>
        <v>607460</v>
      </c>
    </row>
    <row r="22" spans="1:16" s="406" customFormat="1" ht="30.75" customHeight="1">
      <c r="A22" s="404" t="s">
        <v>34</v>
      </c>
      <c r="B22" s="405">
        <f>SUM(B23:B26)</f>
        <v>30154930</v>
      </c>
      <c r="C22" s="405">
        <f aca="true" t="shared" si="8" ref="C22:P22">SUM(C23:C26)</f>
        <v>6845500</v>
      </c>
      <c r="D22" s="405">
        <f t="shared" si="8"/>
        <v>23309430</v>
      </c>
      <c r="E22" s="405">
        <f t="shared" si="8"/>
        <v>11379040</v>
      </c>
      <c r="F22" s="405">
        <f t="shared" si="8"/>
        <v>4311470</v>
      </c>
      <c r="G22" s="405">
        <f t="shared" si="8"/>
        <v>15690510</v>
      </c>
      <c r="H22" s="405">
        <f t="shared" si="8"/>
        <v>0</v>
      </c>
      <c r="I22" s="405">
        <f t="shared" si="8"/>
        <v>3182900</v>
      </c>
      <c r="J22" s="405">
        <f t="shared" si="8"/>
        <v>3182900</v>
      </c>
      <c r="K22" s="405">
        <f t="shared" si="8"/>
        <v>0</v>
      </c>
      <c r="L22" s="405">
        <f t="shared" si="8"/>
        <v>3828560</v>
      </c>
      <c r="M22" s="405">
        <f t="shared" si="8"/>
        <v>3828560</v>
      </c>
      <c r="N22" s="405">
        <f t="shared" si="8"/>
        <v>607460</v>
      </c>
      <c r="O22" s="405">
        <f t="shared" si="8"/>
        <v>0</v>
      </c>
      <c r="P22" s="405">
        <f t="shared" si="8"/>
        <v>607460</v>
      </c>
    </row>
    <row r="23" spans="1:16" s="408" customFormat="1" ht="30.75" customHeight="1">
      <c r="A23" s="407" t="s">
        <v>143</v>
      </c>
      <c r="B23" s="236">
        <f>SUM(C23:D23)</f>
        <v>14344820</v>
      </c>
      <c r="C23" s="236">
        <v>1121400</v>
      </c>
      <c r="D23" s="236">
        <f>SUM(G23,J23,M23,P23)</f>
        <v>13223420</v>
      </c>
      <c r="E23" s="236">
        <v>5086100</v>
      </c>
      <c r="F23" s="236">
        <v>3050000</v>
      </c>
      <c r="G23" s="236">
        <f>SUM(E23:F23)</f>
        <v>8136100</v>
      </c>
      <c r="H23" s="236">
        <v>0</v>
      </c>
      <c r="I23" s="236">
        <v>2300000</v>
      </c>
      <c r="J23" s="236">
        <f>SUM(H23:I23)</f>
        <v>2300000</v>
      </c>
      <c r="K23" s="236">
        <v>0</v>
      </c>
      <c r="L23" s="236">
        <v>2479860</v>
      </c>
      <c r="M23" s="236">
        <f>SUM(K23:L23)</f>
        <v>2479860</v>
      </c>
      <c r="N23" s="236">
        <v>307460</v>
      </c>
      <c r="O23" s="236">
        <v>0</v>
      </c>
      <c r="P23" s="236">
        <f>SUM(N23:O23)</f>
        <v>307460</v>
      </c>
    </row>
    <row r="24" spans="1:16" s="408" customFormat="1" ht="30.75" customHeight="1">
      <c r="A24" s="407" t="s">
        <v>142</v>
      </c>
      <c r="B24" s="236">
        <f>SUM(C24:D24)</f>
        <v>7679470</v>
      </c>
      <c r="C24" s="236">
        <v>1612800</v>
      </c>
      <c r="D24" s="236">
        <f>SUM(G24,J24,M24,P24)</f>
        <v>6066670</v>
      </c>
      <c r="E24" s="236">
        <v>3550400</v>
      </c>
      <c r="F24" s="236">
        <v>461470</v>
      </c>
      <c r="G24" s="236">
        <f>SUM(E24:F24)</f>
        <v>4011870</v>
      </c>
      <c r="H24" s="236">
        <v>0</v>
      </c>
      <c r="I24" s="236">
        <v>773200</v>
      </c>
      <c r="J24" s="236">
        <f>SUM(H24:I24)</f>
        <v>773200</v>
      </c>
      <c r="K24" s="236">
        <v>0</v>
      </c>
      <c r="L24" s="236">
        <v>1131600</v>
      </c>
      <c r="M24" s="236">
        <f>SUM(K24:L24)</f>
        <v>1131600</v>
      </c>
      <c r="N24" s="236">
        <v>150000</v>
      </c>
      <c r="O24" s="236">
        <v>0</v>
      </c>
      <c r="P24" s="236">
        <f>SUM(N24:O24)</f>
        <v>150000</v>
      </c>
    </row>
    <row r="25" spans="1:16" s="408" customFormat="1" ht="30.75" customHeight="1">
      <c r="A25" s="407" t="s">
        <v>153</v>
      </c>
      <c r="B25" s="236">
        <f>SUM(C25:D25)</f>
        <v>8110640</v>
      </c>
      <c r="C25" s="236">
        <v>4111300</v>
      </c>
      <c r="D25" s="236">
        <f>SUM(G25,J25,M25,P25)</f>
        <v>3999340</v>
      </c>
      <c r="E25" s="236">
        <v>2722540</v>
      </c>
      <c r="F25" s="236">
        <v>800000</v>
      </c>
      <c r="G25" s="236">
        <f>SUM(E25:F25)</f>
        <v>3522540</v>
      </c>
      <c r="H25" s="236">
        <v>0</v>
      </c>
      <c r="I25" s="236">
        <v>109700</v>
      </c>
      <c r="J25" s="236">
        <f>SUM(H25:I25)</f>
        <v>109700</v>
      </c>
      <c r="K25" s="236">
        <v>0</v>
      </c>
      <c r="L25" s="236">
        <v>217100</v>
      </c>
      <c r="M25" s="236">
        <f>SUM(K25:L25)</f>
        <v>217100</v>
      </c>
      <c r="N25" s="236">
        <v>150000</v>
      </c>
      <c r="O25" s="236">
        <v>0</v>
      </c>
      <c r="P25" s="236">
        <f>SUM(N25:O25)</f>
        <v>150000</v>
      </c>
    </row>
    <row r="26" spans="1:16" s="408" customFormat="1" ht="30.75" customHeight="1">
      <c r="A26" s="407" t="s">
        <v>144</v>
      </c>
      <c r="B26" s="236">
        <f>SUM(C26:D26)</f>
        <v>20000</v>
      </c>
      <c r="C26" s="236">
        <v>0</v>
      </c>
      <c r="D26" s="236">
        <f>SUM(G26,J26,M26,P26)</f>
        <v>20000</v>
      </c>
      <c r="E26" s="236">
        <v>20000</v>
      </c>
      <c r="F26" s="236">
        <v>0</v>
      </c>
      <c r="G26" s="236">
        <f>SUM(E26:F26)</f>
        <v>20000</v>
      </c>
      <c r="H26" s="236">
        <v>0</v>
      </c>
      <c r="I26" s="236">
        <v>0</v>
      </c>
      <c r="J26" s="236">
        <f>SUM(H26:I26)</f>
        <v>0</v>
      </c>
      <c r="K26" s="236">
        <v>0</v>
      </c>
      <c r="L26" s="236">
        <v>0</v>
      </c>
      <c r="M26" s="236">
        <f>SUM(K26:L26)</f>
        <v>0</v>
      </c>
      <c r="N26" s="236">
        <v>0</v>
      </c>
      <c r="O26" s="236">
        <v>0</v>
      </c>
      <c r="P26" s="236">
        <f>SUM(N26:O26)</f>
        <v>0</v>
      </c>
    </row>
    <row r="27" spans="1:16" s="406" customFormat="1" ht="30.75" customHeight="1">
      <c r="A27" s="404" t="s">
        <v>35</v>
      </c>
      <c r="B27" s="405">
        <f>SUM(B28:B29)</f>
        <v>9719800</v>
      </c>
      <c r="C27" s="405">
        <f aca="true" t="shared" si="9" ref="C27:P27">SUM(C28:C29)</f>
        <v>6831500</v>
      </c>
      <c r="D27" s="405">
        <f t="shared" si="9"/>
        <v>2888300</v>
      </c>
      <c r="E27" s="405">
        <f t="shared" si="9"/>
        <v>2888300</v>
      </c>
      <c r="F27" s="405">
        <f t="shared" si="9"/>
        <v>0</v>
      </c>
      <c r="G27" s="405">
        <f t="shared" si="9"/>
        <v>2888300</v>
      </c>
      <c r="H27" s="405">
        <f t="shared" si="9"/>
        <v>0</v>
      </c>
      <c r="I27" s="405">
        <f t="shared" si="9"/>
        <v>0</v>
      </c>
      <c r="J27" s="405">
        <f t="shared" si="9"/>
        <v>0</v>
      </c>
      <c r="K27" s="405">
        <f t="shared" si="9"/>
        <v>0</v>
      </c>
      <c r="L27" s="405">
        <f t="shared" si="9"/>
        <v>0</v>
      </c>
      <c r="M27" s="405">
        <f t="shared" si="9"/>
        <v>0</v>
      </c>
      <c r="N27" s="405">
        <f t="shared" si="9"/>
        <v>0</v>
      </c>
      <c r="O27" s="405">
        <f t="shared" si="9"/>
        <v>0</v>
      </c>
      <c r="P27" s="405">
        <f t="shared" si="9"/>
        <v>0</v>
      </c>
    </row>
    <row r="28" spans="1:16" s="408" customFormat="1" ht="30.75" customHeight="1">
      <c r="A28" s="407" t="s">
        <v>25</v>
      </c>
      <c r="B28" s="236">
        <f>SUM(C28:D28)</f>
        <v>9719800</v>
      </c>
      <c r="C28" s="236">
        <v>6831500</v>
      </c>
      <c r="D28" s="236">
        <f>SUM(G28,J28,M28,P28)</f>
        <v>2888300</v>
      </c>
      <c r="E28" s="236">
        <v>2888300</v>
      </c>
      <c r="F28" s="236">
        <v>0</v>
      </c>
      <c r="G28" s="236">
        <f>SUM(E28:F28)</f>
        <v>2888300</v>
      </c>
      <c r="H28" s="236">
        <v>0</v>
      </c>
      <c r="I28" s="236">
        <v>0</v>
      </c>
      <c r="J28" s="236">
        <f>SUM(H28:I28)</f>
        <v>0</v>
      </c>
      <c r="K28" s="236">
        <v>0</v>
      </c>
      <c r="L28" s="236">
        <v>0</v>
      </c>
      <c r="M28" s="236">
        <f>SUM(K28:L28)</f>
        <v>0</v>
      </c>
      <c r="N28" s="236">
        <v>0</v>
      </c>
      <c r="O28" s="236">
        <v>0</v>
      </c>
      <c r="P28" s="236">
        <f>SUM(N28:O28)</f>
        <v>0</v>
      </c>
    </row>
    <row r="29" spans="1:16" s="408" customFormat="1" ht="30.75" customHeight="1">
      <c r="A29" s="407" t="s">
        <v>31</v>
      </c>
      <c r="B29" s="236">
        <f>SUM(C29:D29)</f>
        <v>0</v>
      </c>
      <c r="C29" s="236">
        <v>0</v>
      </c>
      <c r="D29" s="236">
        <f>SUM(G29,J29,M29,P29)</f>
        <v>0</v>
      </c>
      <c r="E29" s="236">
        <v>0</v>
      </c>
      <c r="F29" s="236">
        <v>0</v>
      </c>
      <c r="G29" s="236">
        <f>SUM(E29:F29)</f>
        <v>0</v>
      </c>
      <c r="H29" s="236">
        <v>0</v>
      </c>
      <c r="I29" s="236">
        <v>0</v>
      </c>
      <c r="J29" s="236">
        <f>SUM(H29:I29)</f>
        <v>0</v>
      </c>
      <c r="K29" s="236">
        <v>0</v>
      </c>
      <c r="L29" s="236">
        <v>0</v>
      </c>
      <c r="M29" s="236">
        <f>SUM(K29:L29)</f>
        <v>0</v>
      </c>
      <c r="N29" s="236">
        <v>0</v>
      </c>
      <c r="O29" s="236">
        <v>0</v>
      </c>
      <c r="P29" s="236">
        <f>SUM(N29:O29)</f>
        <v>0</v>
      </c>
    </row>
    <row r="30" spans="1:16" s="406" customFormat="1" ht="30.75" customHeight="1">
      <c r="A30" s="404" t="s">
        <v>141</v>
      </c>
      <c r="B30" s="405">
        <f>SUM(B31:B32)</f>
        <v>43000</v>
      </c>
      <c r="C30" s="405">
        <f aca="true" t="shared" si="10" ref="C30:P30">SUM(C31:C32)</f>
        <v>43000</v>
      </c>
      <c r="D30" s="405">
        <f t="shared" si="10"/>
        <v>0</v>
      </c>
      <c r="E30" s="405">
        <f t="shared" si="10"/>
        <v>0</v>
      </c>
      <c r="F30" s="405">
        <f t="shared" si="10"/>
        <v>0</v>
      </c>
      <c r="G30" s="405">
        <f t="shared" si="10"/>
        <v>0</v>
      </c>
      <c r="H30" s="405">
        <f t="shared" si="10"/>
        <v>0</v>
      </c>
      <c r="I30" s="405">
        <f t="shared" si="10"/>
        <v>0</v>
      </c>
      <c r="J30" s="405">
        <f t="shared" si="10"/>
        <v>0</v>
      </c>
      <c r="K30" s="405">
        <f t="shared" si="10"/>
        <v>0</v>
      </c>
      <c r="L30" s="405">
        <f t="shared" si="10"/>
        <v>0</v>
      </c>
      <c r="M30" s="405">
        <f t="shared" si="10"/>
        <v>0</v>
      </c>
      <c r="N30" s="405">
        <f t="shared" si="10"/>
        <v>0</v>
      </c>
      <c r="O30" s="405">
        <f t="shared" si="10"/>
        <v>0</v>
      </c>
      <c r="P30" s="405">
        <f t="shared" si="10"/>
        <v>0</v>
      </c>
    </row>
    <row r="31" spans="1:16" s="408" customFormat="1" ht="30.75" customHeight="1">
      <c r="A31" s="407" t="s">
        <v>148</v>
      </c>
      <c r="B31" s="236">
        <f>SUM(C31:D31)</f>
        <v>43000</v>
      </c>
      <c r="C31" s="236">
        <v>43000</v>
      </c>
      <c r="D31" s="236">
        <f>SUM(G31,J31,M31,P31)</f>
        <v>0</v>
      </c>
      <c r="E31" s="236">
        <v>0</v>
      </c>
      <c r="F31" s="236">
        <v>0</v>
      </c>
      <c r="G31" s="236">
        <f>SUM(E31:F31)</f>
        <v>0</v>
      </c>
      <c r="H31" s="236">
        <v>0</v>
      </c>
      <c r="I31" s="236">
        <v>0</v>
      </c>
      <c r="J31" s="236">
        <f>SUM(H31:I31)</f>
        <v>0</v>
      </c>
      <c r="K31" s="236">
        <v>0</v>
      </c>
      <c r="L31" s="236">
        <v>0</v>
      </c>
      <c r="M31" s="236">
        <f>SUM(K31:L31)</f>
        <v>0</v>
      </c>
      <c r="N31" s="236">
        <v>0</v>
      </c>
      <c r="O31" s="236">
        <v>0</v>
      </c>
      <c r="P31" s="236">
        <f>SUM(N31:O31)</f>
        <v>0</v>
      </c>
    </row>
    <row r="32" spans="1:16" s="408" customFormat="1" ht="42">
      <c r="A32" s="407" t="s">
        <v>149</v>
      </c>
      <c r="B32" s="236">
        <f>SUM(C32:D32)</f>
        <v>0</v>
      </c>
      <c r="C32" s="236">
        <v>0</v>
      </c>
      <c r="D32" s="236">
        <f>SUM(G32,J32,M32,P32)</f>
        <v>0</v>
      </c>
      <c r="E32" s="236">
        <v>0</v>
      </c>
      <c r="F32" s="236">
        <v>0</v>
      </c>
      <c r="G32" s="236">
        <f>SUM(E32:F32)</f>
        <v>0</v>
      </c>
      <c r="H32" s="236">
        <v>0</v>
      </c>
      <c r="I32" s="236">
        <v>0</v>
      </c>
      <c r="J32" s="236">
        <f>SUM(H32:I32)</f>
        <v>0</v>
      </c>
      <c r="K32" s="236">
        <v>0</v>
      </c>
      <c r="L32" s="236">
        <v>0</v>
      </c>
      <c r="M32" s="236">
        <f>SUM(K32:L32)</f>
        <v>0</v>
      </c>
      <c r="N32" s="236">
        <v>0</v>
      </c>
      <c r="O32" s="236">
        <v>0</v>
      </c>
      <c r="P32" s="236">
        <f>SUM(N32:O32)</f>
        <v>0</v>
      </c>
    </row>
    <row r="33" spans="1:16" s="406" customFormat="1" ht="30.75" customHeight="1">
      <c r="A33" s="404" t="s">
        <v>36</v>
      </c>
      <c r="B33" s="405">
        <f>SUM(B34:B39)</f>
        <v>9397188</v>
      </c>
      <c r="C33" s="405">
        <f aca="true" t="shared" si="11" ref="C33:P33">SUM(C34:C39)</f>
        <v>5637800</v>
      </c>
      <c r="D33" s="405">
        <f t="shared" si="11"/>
        <v>3759388</v>
      </c>
      <c r="E33" s="405">
        <f t="shared" si="11"/>
        <v>3461388</v>
      </c>
      <c r="F33" s="405">
        <f t="shared" si="11"/>
        <v>248000</v>
      </c>
      <c r="G33" s="405">
        <f t="shared" si="11"/>
        <v>3709388</v>
      </c>
      <c r="H33" s="405">
        <f t="shared" si="11"/>
        <v>0</v>
      </c>
      <c r="I33" s="405">
        <f t="shared" si="11"/>
        <v>50000</v>
      </c>
      <c r="J33" s="405">
        <f t="shared" si="11"/>
        <v>50000</v>
      </c>
      <c r="K33" s="405">
        <f t="shared" si="11"/>
        <v>0</v>
      </c>
      <c r="L33" s="405">
        <f t="shared" si="11"/>
        <v>0</v>
      </c>
      <c r="M33" s="405">
        <f t="shared" si="11"/>
        <v>0</v>
      </c>
      <c r="N33" s="405">
        <f t="shared" si="11"/>
        <v>0</v>
      </c>
      <c r="O33" s="405">
        <f t="shared" si="11"/>
        <v>0</v>
      </c>
      <c r="P33" s="405">
        <f t="shared" si="11"/>
        <v>0</v>
      </c>
    </row>
    <row r="34" spans="1:16" s="408" customFormat="1" ht="30.75" customHeight="1">
      <c r="A34" s="407" t="s">
        <v>150</v>
      </c>
      <c r="B34" s="236">
        <f aca="true" t="shared" si="12" ref="B34:B39">SUM(C34:D34)</f>
        <v>7058788</v>
      </c>
      <c r="C34" s="236">
        <v>5333000</v>
      </c>
      <c r="D34" s="236">
        <f aca="true" t="shared" si="13" ref="D34:D39">SUM(G34,J34,M34,P34)</f>
        <v>1725788</v>
      </c>
      <c r="E34" s="236">
        <v>1675788</v>
      </c>
      <c r="F34" s="236">
        <v>0</v>
      </c>
      <c r="G34" s="236">
        <f aca="true" t="shared" si="14" ref="G34:G39">SUM(E34:F34)</f>
        <v>1675788</v>
      </c>
      <c r="H34" s="236">
        <v>0</v>
      </c>
      <c r="I34" s="236">
        <v>50000</v>
      </c>
      <c r="J34" s="236">
        <f aca="true" t="shared" si="15" ref="J34:J39">SUM(H34:I34)</f>
        <v>50000</v>
      </c>
      <c r="K34" s="236">
        <v>0</v>
      </c>
      <c r="L34" s="236">
        <v>0</v>
      </c>
      <c r="M34" s="236">
        <f aca="true" t="shared" si="16" ref="M34:M39">SUM(K34:L34)</f>
        <v>0</v>
      </c>
      <c r="N34" s="236">
        <v>0</v>
      </c>
      <c r="O34" s="236">
        <v>0</v>
      </c>
      <c r="P34" s="236">
        <f aca="true" t="shared" si="17" ref="P34:P39">SUM(N34:O34)</f>
        <v>0</v>
      </c>
    </row>
    <row r="35" spans="1:16" s="408" customFormat="1" ht="30.75" customHeight="1">
      <c r="A35" s="407" t="s">
        <v>151</v>
      </c>
      <c r="B35" s="236">
        <f t="shared" si="12"/>
        <v>0</v>
      </c>
      <c r="C35" s="236">
        <v>0</v>
      </c>
      <c r="D35" s="236">
        <f t="shared" si="13"/>
        <v>0</v>
      </c>
      <c r="E35" s="236">
        <v>0</v>
      </c>
      <c r="F35" s="236">
        <v>0</v>
      </c>
      <c r="G35" s="236">
        <f t="shared" si="14"/>
        <v>0</v>
      </c>
      <c r="H35" s="236">
        <v>0</v>
      </c>
      <c r="I35" s="236">
        <v>0</v>
      </c>
      <c r="J35" s="236">
        <f t="shared" si="15"/>
        <v>0</v>
      </c>
      <c r="K35" s="236">
        <v>0</v>
      </c>
      <c r="L35" s="236">
        <v>0</v>
      </c>
      <c r="M35" s="236">
        <f t="shared" si="16"/>
        <v>0</v>
      </c>
      <c r="N35" s="236">
        <v>0</v>
      </c>
      <c r="O35" s="236">
        <v>0</v>
      </c>
      <c r="P35" s="236">
        <f t="shared" si="17"/>
        <v>0</v>
      </c>
    </row>
    <row r="36" spans="1:16" s="408" customFormat="1" ht="30.75" customHeight="1">
      <c r="A36" s="407" t="s">
        <v>152</v>
      </c>
      <c r="B36" s="236">
        <f t="shared" si="12"/>
        <v>0</v>
      </c>
      <c r="C36" s="236">
        <v>0</v>
      </c>
      <c r="D36" s="236">
        <f t="shared" si="13"/>
        <v>0</v>
      </c>
      <c r="E36" s="236">
        <v>0</v>
      </c>
      <c r="F36" s="236">
        <v>0</v>
      </c>
      <c r="G36" s="236">
        <f t="shared" si="14"/>
        <v>0</v>
      </c>
      <c r="H36" s="236">
        <v>0</v>
      </c>
      <c r="I36" s="236">
        <v>0</v>
      </c>
      <c r="J36" s="236">
        <f t="shared" si="15"/>
        <v>0</v>
      </c>
      <c r="K36" s="236">
        <v>0</v>
      </c>
      <c r="L36" s="236">
        <v>0</v>
      </c>
      <c r="M36" s="236">
        <f t="shared" si="16"/>
        <v>0</v>
      </c>
      <c r="N36" s="236">
        <v>0</v>
      </c>
      <c r="O36" s="236">
        <v>0</v>
      </c>
      <c r="P36" s="236">
        <f t="shared" si="17"/>
        <v>0</v>
      </c>
    </row>
    <row r="37" spans="1:16" s="408" customFormat="1" ht="42">
      <c r="A37" s="407" t="s">
        <v>236</v>
      </c>
      <c r="B37" s="236">
        <f t="shared" si="12"/>
        <v>304800</v>
      </c>
      <c r="C37" s="236">
        <v>304800</v>
      </c>
      <c r="D37" s="236">
        <f t="shared" si="13"/>
        <v>0</v>
      </c>
      <c r="E37" s="236">
        <v>0</v>
      </c>
      <c r="F37" s="236">
        <v>0</v>
      </c>
      <c r="G37" s="236">
        <f t="shared" si="14"/>
        <v>0</v>
      </c>
      <c r="H37" s="236">
        <v>0</v>
      </c>
      <c r="I37" s="236">
        <v>0</v>
      </c>
      <c r="J37" s="236">
        <f t="shared" si="15"/>
        <v>0</v>
      </c>
      <c r="K37" s="236">
        <v>0</v>
      </c>
      <c r="L37" s="236">
        <v>0</v>
      </c>
      <c r="M37" s="236">
        <f t="shared" si="16"/>
        <v>0</v>
      </c>
      <c r="N37" s="236">
        <v>0</v>
      </c>
      <c r="O37" s="236">
        <v>0</v>
      </c>
      <c r="P37" s="236">
        <f t="shared" si="17"/>
        <v>0</v>
      </c>
    </row>
    <row r="38" spans="1:16" s="408" customFormat="1" ht="30.75" customHeight="1">
      <c r="A38" s="407" t="s">
        <v>181</v>
      </c>
      <c r="B38" s="236">
        <f t="shared" si="12"/>
        <v>1016800</v>
      </c>
      <c r="C38" s="236">
        <v>0</v>
      </c>
      <c r="D38" s="236">
        <f t="shared" si="13"/>
        <v>1016800</v>
      </c>
      <c r="E38" s="236">
        <v>892800</v>
      </c>
      <c r="F38" s="236">
        <v>124000</v>
      </c>
      <c r="G38" s="236">
        <f t="shared" si="14"/>
        <v>1016800</v>
      </c>
      <c r="H38" s="236">
        <v>0</v>
      </c>
      <c r="I38" s="236">
        <v>0</v>
      </c>
      <c r="J38" s="236">
        <f t="shared" si="15"/>
        <v>0</v>
      </c>
      <c r="K38" s="236">
        <v>0</v>
      </c>
      <c r="L38" s="236">
        <v>0</v>
      </c>
      <c r="M38" s="236">
        <f t="shared" si="16"/>
        <v>0</v>
      </c>
      <c r="N38" s="236">
        <v>0</v>
      </c>
      <c r="O38" s="236">
        <v>0</v>
      </c>
      <c r="P38" s="236">
        <f t="shared" si="17"/>
        <v>0</v>
      </c>
    </row>
    <row r="39" spans="1:16" s="408" customFormat="1" ht="30.75" customHeight="1">
      <c r="A39" s="407" t="s">
        <v>182</v>
      </c>
      <c r="B39" s="236">
        <f t="shared" si="12"/>
        <v>1016800</v>
      </c>
      <c r="C39" s="236">
        <v>0</v>
      </c>
      <c r="D39" s="236">
        <f t="shared" si="13"/>
        <v>1016800</v>
      </c>
      <c r="E39" s="236">
        <v>892800</v>
      </c>
      <c r="F39" s="236">
        <v>124000</v>
      </c>
      <c r="G39" s="236">
        <f t="shared" si="14"/>
        <v>1016800</v>
      </c>
      <c r="H39" s="236">
        <v>0</v>
      </c>
      <c r="I39" s="236">
        <v>0</v>
      </c>
      <c r="J39" s="236">
        <f t="shared" si="15"/>
        <v>0</v>
      </c>
      <c r="K39" s="236">
        <v>0</v>
      </c>
      <c r="L39" s="236">
        <v>0</v>
      </c>
      <c r="M39" s="236">
        <f t="shared" si="16"/>
        <v>0</v>
      </c>
      <c r="N39" s="236">
        <v>0</v>
      </c>
      <c r="O39" s="236">
        <v>0</v>
      </c>
      <c r="P39" s="236">
        <f t="shared" si="17"/>
        <v>0</v>
      </c>
    </row>
    <row r="40" spans="1:16" s="406" customFormat="1" ht="30.75" customHeight="1">
      <c r="A40" s="404" t="s">
        <v>183</v>
      </c>
      <c r="B40" s="405">
        <f>SUM(B41)</f>
        <v>385000</v>
      </c>
      <c r="C40" s="405">
        <f aca="true" t="shared" si="18" ref="C40:P40">SUM(C41)</f>
        <v>0</v>
      </c>
      <c r="D40" s="405">
        <f t="shared" si="18"/>
        <v>385000</v>
      </c>
      <c r="E40" s="405">
        <f t="shared" si="18"/>
        <v>332500</v>
      </c>
      <c r="F40" s="405">
        <f t="shared" si="18"/>
        <v>52500</v>
      </c>
      <c r="G40" s="405">
        <f t="shared" si="18"/>
        <v>385000</v>
      </c>
      <c r="H40" s="405">
        <f t="shared" si="18"/>
        <v>0</v>
      </c>
      <c r="I40" s="405">
        <f t="shared" si="18"/>
        <v>0</v>
      </c>
      <c r="J40" s="405">
        <f t="shared" si="18"/>
        <v>0</v>
      </c>
      <c r="K40" s="405">
        <f t="shared" si="18"/>
        <v>0</v>
      </c>
      <c r="L40" s="405">
        <f t="shared" si="18"/>
        <v>0</v>
      </c>
      <c r="M40" s="405">
        <f t="shared" si="18"/>
        <v>0</v>
      </c>
      <c r="N40" s="405">
        <f t="shared" si="18"/>
        <v>0</v>
      </c>
      <c r="O40" s="405">
        <f t="shared" si="18"/>
        <v>0</v>
      </c>
      <c r="P40" s="405">
        <f t="shared" si="18"/>
        <v>0</v>
      </c>
    </row>
    <row r="41" spans="1:16" s="408" customFormat="1" ht="30.75" customHeight="1">
      <c r="A41" s="407" t="s">
        <v>184</v>
      </c>
      <c r="B41" s="236">
        <f>SUM(C41:D41)</f>
        <v>385000</v>
      </c>
      <c r="C41" s="236">
        <v>0</v>
      </c>
      <c r="D41" s="236">
        <f>SUM(G41,J41,M41,P41)</f>
        <v>385000</v>
      </c>
      <c r="E41" s="236">
        <v>332500</v>
      </c>
      <c r="F41" s="236">
        <v>52500</v>
      </c>
      <c r="G41" s="236">
        <f>SUM(E41:F41)</f>
        <v>385000</v>
      </c>
      <c r="H41" s="236">
        <v>0</v>
      </c>
      <c r="I41" s="236">
        <v>0</v>
      </c>
      <c r="J41" s="236">
        <f>SUM(H41:I41)</f>
        <v>0</v>
      </c>
      <c r="K41" s="236">
        <v>0</v>
      </c>
      <c r="L41" s="236">
        <v>0</v>
      </c>
      <c r="M41" s="236">
        <f>SUM(K41:L41)</f>
        <v>0</v>
      </c>
      <c r="N41" s="236">
        <v>0</v>
      </c>
      <c r="O41" s="236">
        <v>0</v>
      </c>
      <c r="P41" s="236">
        <f>SUM(N41:O41)</f>
        <v>0</v>
      </c>
    </row>
    <row r="42" spans="1:16" s="406" customFormat="1" ht="30.75" customHeight="1">
      <c r="A42" s="404" t="s">
        <v>186</v>
      </c>
      <c r="B42" s="405">
        <f aca="true" t="shared" si="19" ref="B42:P42">SUM(B43)</f>
        <v>1113000</v>
      </c>
      <c r="C42" s="405">
        <f t="shared" si="19"/>
        <v>0</v>
      </c>
      <c r="D42" s="405">
        <f t="shared" si="19"/>
        <v>1113000</v>
      </c>
      <c r="E42" s="405">
        <f t="shared" si="19"/>
        <v>1012200</v>
      </c>
      <c r="F42" s="405">
        <f t="shared" si="19"/>
        <v>100800</v>
      </c>
      <c r="G42" s="405">
        <f t="shared" si="19"/>
        <v>1113000</v>
      </c>
      <c r="H42" s="405">
        <f t="shared" si="19"/>
        <v>0</v>
      </c>
      <c r="I42" s="405">
        <f t="shared" si="19"/>
        <v>0</v>
      </c>
      <c r="J42" s="405">
        <f t="shared" si="19"/>
        <v>0</v>
      </c>
      <c r="K42" s="405">
        <f t="shared" si="19"/>
        <v>0</v>
      </c>
      <c r="L42" s="405">
        <f t="shared" si="19"/>
        <v>0</v>
      </c>
      <c r="M42" s="405">
        <f t="shared" si="19"/>
        <v>0</v>
      </c>
      <c r="N42" s="405">
        <f t="shared" si="19"/>
        <v>0</v>
      </c>
      <c r="O42" s="405">
        <f t="shared" si="19"/>
        <v>0</v>
      </c>
      <c r="P42" s="405">
        <f t="shared" si="19"/>
        <v>0</v>
      </c>
    </row>
    <row r="43" spans="1:16" s="408" customFormat="1" ht="30.75" customHeight="1">
      <c r="A43" s="407" t="s">
        <v>187</v>
      </c>
      <c r="B43" s="236">
        <f>SUM(C43:D43)</f>
        <v>1113000</v>
      </c>
      <c r="C43" s="236">
        <v>0</v>
      </c>
      <c r="D43" s="236">
        <f>SUM(G43,J43,M43,P43)</f>
        <v>1113000</v>
      </c>
      <c r="E43" s="236">
        <v>1012200</v>
      </c>
      <c r="F43" s="236">
        <v>100800</v>
      </c>
      <c r="G43" s="236">
        <f>SUM(E43:F43)</f>
        <v>1113000</v>
      </c>
      <c r="H43" s="236">
        <v>0</v>
      </c>
      <c r="I43" s="236">
        <v>0</v>
      </c>
      <c r="J43" s="236">
        <f>SUM(H43:I43)</f>
        <v>0</v>
      </c>
      <c r="K43" s="236">
        <v>0</v>
      </c>
      <c r="L43" s="236">
        <v>0</v>
      </c>
      <c r="M43" s="236">
        <f>SUM(K43:L43)</f>
        <v>0</v>
      </c>
      <c r="N43" s="236">
        <v>0</v>
      </c>
      <c r="O43" s="236">
        <v>0</v>
      </c>
      <c r="P43" s="236">
        <f>SUM(N43:O43)</f>
        <v>0</v>
      </c>
    </row>
    <row r="44" spans="1:16" s="411" customFormat="1" ht="30.75" customHeight="1">
      <c r="A44" s="175" t="s">
        <v>154</v>
      </c>
      <c r="B44" s="402">
        <f>B45</f>
        <v>2530908</v>
      </c>
      <c r="C44" s="402">
        <f aca="true" t="shared" si="20" ref="C44:P44">C45</f>
        <v>2480008</v>
      </c>
      <c r="D44" s="402">
        <f t="shared" si="20"/>
        <v>50900</v>
      </c>
      <c r="E44" s="402">
        <f t="shared" si="20"/>
        <v>50900</v>
      </c>
      <c r="F44" s="402">
        <f t="shared" si="20"/>
        <v>0</v>
      </c>
      <c r="G44" s="402">
        <f t="shared" si="20"/>
        <v>50900</v>
      </c>
      <c r="H44" s="402">
        <f t="shared" si="20"/>
        <v>0</v>
      </c>
      <c r="I44" s="402">
        <f t="shared" si="20"/>
        <v>0</v>
      </c>
      <c r="J44" s="402">
        <f t="shared" si="20"/>
        <v>0</v>
      </c>
      <c r="K44" s="402">
        <f t="shared" si="20"/>
        <v>0</v>
      </c>
      <c r="L44" s="402">
        <f t="shared" si="20"/>
        <v>0</v>
      </c>
      <c r="M44" s="402">
        <f t="shared" si="20"/>
        <v>0</v>
      </c>
      <c r="N44" s="402">
        <f t="shared" si="20"/>
        <v>0</v>
      </c>
      <c r="O44" s="402">
        <f t="shared" si="20"/>
        <v>0</v>
      </c>
      <c r="P44" s="402">
        <f t="shared" si="20"/>
        <v>0</v>
      </c>
    </row>
    <row r="45" spans="1:16" s="406" customFormat="1" ht="30.75" customHeight="1">
      <c r="A45" s="404" t="s">
        <v>36</v>
      </c>
      <c r="B45" s="405">
        <f>SUM(B46:B47)</f>
        <v>2530908</v>
      </c>
      <c r="C45" s="405">
        <f aca="true" t="shared" si="21" ref="C45:P45">SUM(C46:C47)</f>
        <v>2480008</v>
      </c>
      <c r="D45" s="405">
        <f t="shared" si="21"/>
        <v>50900</v>
      </c>
      <c r="E45" s="405">
        <f t="shared" si="21"/>
        <v>50900</v>
      </c>
      <c r="F45" s="405">
        <f t="shared" si="21"/>
        <v>0</v>
      </c>
      <c r="G45" s="405">
        <f t="shared" si="21"/>
        <v>50900</v>
      </c>
      <c r="H45" s="405">
        <f t="shared" si="21"/>
        <v>0</v>
      </c>
      <c r="I45" s="405">
        <f t="shared" si="21"/>
        <v>0</v>
      </c>
      <c r="J45" s="405">
        <f t="shared" si="21"/>
        <v>0</v>
      </c>
      <c r="K45" s="405">
        <f t="shared" si="21"/>
        <v>0</v>
      </c>
      <c r="L45" s="405">
        <f t="shared" si="21"/>
        <v>0</v>
      </c>
      <c r="M45" s="405">
        <f t="shared" si="21"/>
        <v>0</v>
      </c>
      <c r="N45" s="405">
        <f t="shared" si="21"/>
        <v>0</v>
      </c>
      <c r="O45" s="405">
        <f t="shared" si="21"/>
        <v>0</v>
      </c>
      <c r="P45" s="405">
        <f t="shared" si="21"/>
        <v>0</v>
      </c>
    </row>
    <row r="46" spans="1:16" s="408" customFormat="1" ht="30.75" customHeight="1">
      <c r="A46" s="407" t="s">
        <v>155</v>
      </c>
      <c r="B46" s="236">
        <f>SUM(C46:D46)</f>
        <v>1174200</v>
      </c>
      <c r="C46" s="236">
        <v>1123300</v>
      </c>
      <c r="D46" s="236">
        <f>SUM(G46,J46,M46,P46)</f>
        <v>50900</v>
      </c>
      <c r="E46" s="236">
        <v>50900</v>
      </c>
      <c r="F46" s="236">
        <v>0</v>
      </c>
      <c r="G46" s="236">
        <f>SUM(E46:F46)</f>
        <v>50900</v>
      </c>
      <c r="H46" s="236">
        <v>0</v>
      </c>
      <c r="I46" s="236">
        <v>0</v>
      </c>
      <c r="J46" s="236">
        <f>SUM(H46:I46)</f>
        <v>0</v>
      </c>
      <c r="K46" s="236">
        <v>0</v>
      </c>
      <c r="L46" s="236">
        <v>0</v>
      </c>
      <c r="M46" s="236">
        <f>SUM(K46:L46)</f>
        <v>0</v>
      </c>
      <c r="N46" s="236">
        <v>0</v>
      </c>
      <c r="O46" s="236">
        <v>0</v>
      </c>
      <c r="P46" s="236">
        <f>SUM(N46:O46)</f>
        <v>0</v>
      </c>
    </row>
    <row r="47" spans="1:16" s="408" customFormat="1" ht="42">
      <c r="A47" s="407" t="s">
        <v>156</v>
      </c>
      <c r="B47" s="236">
        <f>SUM(C47:D47)</f>
        <v>1356708</v>
      </c>
      <c r="C47" s="236">
        <v>1356708</v>
      </c>
      <c r="D47" s="236">
        <f>SUM(G47,J47,M47,P47)</f>
        <v>0</v>
      </c>
      <c r="E47" s="236">
        <v>0</v>
      </c>
      <c r="F47" s="236">
        <v>0</v>
      </c>
      <c r="G47" s="236">
        <f>SUM(E47:F47)</f>
        <v>0</v>
      </c>
      <c r="H47" s="236">
        <v>0</v>
      </c>
      <c r="I47" s="236">
        <v>0</v>
      </c>
      <c r="J47" s="236">
        <f>SUM(H47:I47)</f>
        <v>0</v>
      </c>
      <c r="K47" s="236">
        <v>0</v>
      </c>
      <c r="L47" s="236">
        <v>0</v>
      </c>
      <c r="M47" s="236">
        <f>SUM(K47:L47)</f>
        <v>0</v>
      </c>
      <c r="N47" s="236">
        <v>0</v>
      </c>
      <c r="O47" s="236">
        <v>0</v>
      </c>
      <c r="P47" s="236">
        <f>SUM(N47:O47)</f>
        <v>0</v>
      </c>
    </row>
    <row r="48" spans="1:16" s="413" customFormat="1" ht="30.75" customHeight="1">
      <c r="A48" s="176" t="s">
        <v>157</v>
      </c>
      <c r="B48" s="412">
        <f>B49</f>
        <v>530000</v>
      </c>
      <c r="C48" s="412">
        <f aca="true" t="shared" si="22" ref="C48:P49">C49</f>
        <v>430000</v>
      </c>
      <c r="D48" s="412">
        <f t="shared" si="22"/>
        <v>100000</v>
      </c>
      <c r="E48" s="412">
        <f t="shared" si="22"/>
        <v>100000</v>
      </c>
      <c r="F48" s="412">
        <f t="shared" si="22"/>
        <v>0</v>
      </c>
      <c r="G48" s="412">
        <f t="shared" si="22"/>
        <v>100000</v>
      </c>
      <c r="H48" s="412">
        <f t="shared" si="22"/>
        <v>0</v>
      </c>
      <c r="I48" s="412">
        <f t="shared" si="22"/>
        <v>0</v>
      </c>
      <c r="J48" s="412">
        <f t="shared" si="22"/>
        <v>0</v>
      </c>
      <c r="K48" s="412">
        <f t="shared" si="22"/>
        <v>0</v>
      </c>
      <c r="L48" s="412">
        <f t="shared" si="22"/>
        <v>0</v>
      </c>
      <c r="M48" s="412">
        <f t="shared" si="22"/>
        <v>0</v>
      </c>
      <c r="N48" s="412">
        <f t="shared" si="22"/>
        <v>0</v>
      </c>
      <c r="O48" s="412">
        <f t="shared" si="22"/>
        <v>0</v>
      </c>
      <c r="P48" s="412">
        <f t="shared" si="22"/>
        <v>0</v>
      </c>
    </row>
    <row r="49" spans="1:16" s="406" customFormat="1" ht="30.75" customHeight="1">
      <c r="A49" s="404" t="s">
        <v>36</v>
      </c>
      <c r="B49" s="405">
        <f>B50</f>
        <v>530000</v>
      </c>
      <c r="C49" s="405">
        <f t="shared" si="22"/>
        <v>430000</v>
      </c>
      <c r="D49" s="405">
        <f t="shared" si="22"/>
        <v>100000</v>
      </c>
      <c r="E49" s="405">
        <f t="shared" si="22"/>
        <v>100000</v>
      </c>
      <c r="F49" s="405">
        <f t="shared" si="22"/>
        <v>0</v>
      </c>
      <c r="G49" s="405">
        <f t="shared" si="22"/>
        <v>100000</v>
      </c>
      <c r="H49" s="405">
        <f t="shared" si="22"/>
        <v>0</v>
      </c>
      <c r="I49" s="405">
        <f t="shared" si="22"/>
        <v>0</v>
      </c>
      <c r="J49" s="405">
        <f t="shared" si="22"/>
        <v>0</v>
      </c>
      <c r="K49" s="405">
        <f t="shared" si="22"/>
        <v>0</v>
      </c>
      <c r="L49" s="405">
        <f t="shared" si="22"/>
        <v>0</v>
      </c>
      <c r="M49" s="405">
        <f t="shared" si="22"/>
        <v>0</v>
      </c>
      <c r="N49" s="405">
        <f t="shared" si="22"/>
        <v>0</v>
      </c>
      <c r="O49" s="405">
        <f t="shared" si="22"/>
        <v>0</v>
      </c>
      <c r="P49" s="405">
        <f t="shared" si="22"/>
        <v>0</v>
      </c>
    </row>
    <row r="50" spans="1:16" s="408" customFormat="1" ht="30.75" customHeight="1">
      <c r="A50" s="407" t="s">
        <v>158</v>
      </c>
      <c r="B50" s="236">
        <f>SUM(C50:D50)</f>
        <v>530000</v>
      </c>
      <c r="C50" s="236">
        <v>430000</v>
      </c>
      <c r="D50" s="236">
        <f>SUM(G50,J50,M50,P50)</f>
        <v>100000</v>
      </c>
      <c r="E50" s="236">
        <v>100000</v>
      </c>
      <c r="F50" s="236">
        <v>0</v>
      </c>
      <c r="G50" s="236">
        <f>SUM(E50:F50)</f>
        <v>100000</v>
      </c>
      <c r="H50" s="236">
        <v>0</v>
      </c>
      <c r="I50" s="236">
        <v>0</v>
      </c>
      <c r="J50" s="236">
        <f>SUM(H50:I50)</f>
        <v>0</v>
      </c>
      <c r="K50" s="236">
        <v>0</v>
      </c>
      <c r="L50" s="236">
        <v>0</v>
      </c>
      <c r="M50" s="236">
        <f>SUM(K50:L50)</f>
        <v>0</v>
      </c>
      <c r="N50" s="236">
        <v>0</v>
      </c>
      <c r="O50" s="236">
        <v>0</v>
      </c>
      <c r="P50" s="236">
        <f>SUM(N50:O50)</f>
        <v>0</v>
      </c>
    </row>
    <row r="51" spans="1:16" s="401" customFormat="1" ht="30.75" customHeight="1">
      <c r="A51" s="94" t="s">
        <v>173</v>
      </c>
      <c r="B51" s="400">
        <f>B52+B64</f>
        <v>9000000</v>
      </c>
      <c r="C51" s="400">
        <f aca="true" t="shared" si="23" ref="C51:P51">C52+C64</f>
        <v>9000000</v>
      </c>
      <c r="D51" s="400">
        <f t="shared" si="23"/>
        <v>0</v>
      </c>
      <c r="E51" s="400">
        <f t="shared" si="23"/>
        <v>0</v>
      </c>
      <c r="F51" s="400">
        <f t="shared" si="23"/>
        <v>0</v>
      </c>
      <c r="G51" s="400">
        <f t="shared" si="23"/>
        <v>0</v>
      </c>
      <c r="H51" s="400">
        <f t="shared" si="23"/>
        <v>0</v>
      </c>
      <c r="I51" s="400">
        <f t="shared" si="23"/>
        <v>0</v>
      </c>
      <c r="J51" s="400">
        <f t="shared" si="23"/>
        <v>0</v>
      </c>
      <c r="K51" s="400">
        <f t="shared" si="23"/>
        <v>0</v>
      </c>
      <c r="L51" s="400">
        <f t="shared" si="23"/>
        <v>0</v>
      </c>
      <c r="M51" s="400">
        <f t="shared" si="23"/>
        <v>0</v>
      </c>
      <c r="N51" s="400">
        <f t="shared" si="23"/>
        <v>0</v>
      </c>
      <c r="O51" s="400">
        <f t="shared" si="23"/>
        <v>0</v>
      </c>
      <c r="P51" s="400">
        <f t="shared" si="23"/>
        <v>0</v>
      </c>
    </row>
    <row r="52" spans="1:16" s="403" customFormat="1" ht="42">
      <c r="A52" s="174" t="s">
        <v>159</v>
      </c>
      <c r="B52" s="402">
        <f>SUM(B53:B63)</f>
        <v>9000000</v>
      </c>
      <c r="C52" s="402">
        <f aca="true" t="shared" si="24" ref="C52:P52">SUM(C53:C63)</f>
        <v>9000000</v>
      </c>
      <c r="D52" s="402">
        <f t="shared" si="24"/>
        <v>0</v>
      </c>
      <c r="E52" s="402">
        <f t="shared" si="24"/>
        <v>0</v>
      </c>
      <c r="F52" s="402">
        <f t="shared" si="24"/>
        <v>0</v>
      </c>
      <c r="G52" s="402">
        <f t="shared" si="24"/>
        <v>0</v>
      </c>
      <c r="H52" s="402">
        <f t="shared" si="24"/>
        <v>0</v>
      </c>
      <c r="I52" s="402">
        <f t="shared" si="24"/>
        <v>0</v>
      </c>
      <c r="J52" s="402">
        <f t="shared" si="24"/>
        <v>0</v>
      </c>
      <c r="K52" s="402">
        <f t="shared" si="24"/>
        <v>0</v>
      </c>
      <c r="L52" s="402">
        <f t="shared" si="24"/>
        <v>0</v>
      </c>
      <c r="M52" s="402">
        <f t="shared" si="24"/>
        <v>0</v>
      </c>
      <c r="N52" s="402">
        <f t="shared" si="24"/>
        <v>0</v>
      </c>
      <c r="O52" s="402">
        <f t="shared" si="24"/>
        <v>0</v>
      </c>
      <c r="P52" s="402">
        <f t="shared" si="24"/>
        <v>0</v>
      </c>
    </row>
    <row r="53" spans="1:16" s="408" customFormat="1" ht="21">
      <c r="A53" s="407" t="s">
        <v>170</v>
      </c>
      <c r="B53" s="236">
        <f>SUM(C53:D53)</f>
        <v>6750000</v>
      </c>
      <c r="C53" s="236">
        <v>6750000</v>
      </c>
      <c r="D53" s="236">
        <f>SUM(G53,J53,M53,P53)</f>
        <v>0</v>
      </c>
      <c r="E53" s="236">
        <v>0</v>
      </c>
      <c r="F53" s="236">
        <v>0</v>
      </c>
      <c r="G53" s="236">
        <f>SUM(E53:F53)</f>
        <v>0</v>
      </c>
      <c r="H53" s="236">
        <v>0</v>
      </c>
      <c r="I53" s="236">
        <v>0</v>
      </c>
      <c r="J53" s="236">
        <f>SUM(H53:I53)</f>
        <v>0</v>
      </c>
      <c r="K53" s="236">
        <v>0</v>
      </c>
      <c r="L53" s="236">
        <v>0</v>
      </c>
      <c r="M53" s="236">
        <f>SUM(K53:L53)</f>
        <v>0</v>
      </c>
      <c r="N53" s="236">
        <v>0</v>
      </c>
      <c r="O53" s="236">
        <v>0</v>
      </c>
      <c r="P53" s="236">
        <f>SUM(N53:O53)</f>
        <v>0</v>
      </c>
    </row>
    <row r="54" spans="1:16" s="408" customFormat="1" ht="21">
      <c r="A54" s="407" t="s">
        <v>169</v>
      </c>
      <c r="B54" s="236">
        <f aca="true" t="shared" si="25" ref="B54:B63">SUM(C54:D54)</f>
        <v>0</v>
      </c>
      <c r="C54" s="236">
        <v>0</v>
      </c>
      <c r="D54" s="236">
        <f aca="true" t="shared" si="26" ref="D54:D63">SUM(G54,J54,M54,P54)</f>
        <v>0</v>
      </c>
      <c r="E54" s="236"/>
      <c r="F54" s="236"/>
      <c r="G54" s="236">
        <f aca="true" t="shared" si="27" ref="G54:G63">SUM(E54:F54)</f>
        <v>0</v>
      </c>
      <c r="H54" s="236"/>
      <c r="I54" s="236"/>
      <c r="J54" s="236">
        <f aca="true" t="shared" si="28" ref="J54:J63">SUM(H54:I54)</f>
        <v>0</v>
      </c>
      <c r="K54" s="236"/>
      <c r="L54" s="236"/>
      <c r="M54" s="236">
        <f aca="true" t="shared" si="29" ref="M54:M63">SUM(K54:L54)</f>
        <v>0</v>
      </c>
      <c r="N54" s="236"/>
      <c r="O54" s="236"/>
      <c r="P54" s="236">
        <f aca="true" t="shared" si="30" ref="P54:P63">SUM(N54:O54)</f>
        <v>0</v>
      </c>
    </row>
    <row r="55" spans="1:16" s="408" customFormat="1" ht="42">
      <c r="A55" s="407" t="s">
        <v>160</v>
      </c>
      <c r="B55" s="236">
        <f t="shared" si="25"/>
        <v>0</v>
      </c>
      <c r="C55" s="236">
        <v>0</v>
      </c>
      <c r="D55" s="236">
        <f t="shared" si="26"/>
        <v>0</v>
      </c>
      <c r="E55" s="236">
        <v>0</v>
      </c>
      <c r="F55" s="236">
        <v>0</v>
      </c>
      <c r="G55" s="236">
        <f t="shared" si="27"/>
        <v>0</v>
      </c>
      <c r="H55" s="236">
        <v>0</v>
      </c>
      <c r="I55" s="236">
        <v>0</v>
      </c>
      <c r="J55" s="236">
        <f t="shared" si="28"/>
        <v>0</v>
      </c>
      <c r="K55" s="236">
        <v>0</v>
      </c>
      <c r="L55" s="236">
        <v>0</v>
      </c>
      <c r="M55" s="236">
        <f t="shared" si="29"/>
        <v>0</v>
      </c>
      <c r="N55" s="236">
        <v>0</v>
      </c>
      <c r="O55" s="236">
        <v>0</v>
      </c>
      <c r="P55" s="236">
        <f t="shared" si="30"/>
        <v>0</v>
      </c>
    </row>
    <row r="56" spans="1:16" s="408" customFormat="1" ht="42">
      <c r="A56" s="407" t="s">
        <v>161</v>
      </c>
      <c r="B56" s="236">
        <f t="shared" si="25"/>
        <v>0</v>
      </c>
      <c r="C56" s="236">
        <v>0</v>
      </c>
      <c r="D56" s="236">
        <f t="shared" si="26"/>
        <v>0</v>
      </c>
      <c r="E56" s="236">
        <v>0</v>
      </c>
      <c r="F56" s="236">
        <v>0</v>
      </c>
      <c r="G56" s="236">
        <f t="shared" si="27"/>
        <v>0</v>
      </c>
      <c r="H56" s="236">
        <v>0</v>
      </c>
      <c r="I56" s="236">
        <v>0</v>
      </c>
      <c r="J56" s="236">
        <f t="shared" si="28"/>
        <v>0</v>
      </c>
      <c r="K56" s="236">
        <v>0</v>
      </c>
      <c r="L56" s="236">
        <v>0</v>
      </c>
      <c r="M56" s="236">
        <f t="shared" si="29"/>
        <v>0</v>
      </c>
      <c r="N56" s="236">
        <v>0</v>
      </c>
      <c r="O56" s="236">
        <v>0</v>
      </c>
      <c r="P56" s="236">
        <f t="shared" si="30"/>
        <v>0</v>
      </c>
    </row>
    <row r="57" spans="1:16" s="408" customFormat="1" ht="42">
      <c r="A57" s="407" t="s">
        <v>162</v>
      </c>
      <c r="B57" s="236">
        <f t="shared" si="25"/>
        <v>1250000</v>
      </c>
      <c r="C57" s="236">
        <v>1250000</v>
      </c>
      <c r="D57" s="236">
        <f t="shared" si="26"/>
        <v>0</v>
      </c>
      <c r="E57" s="236">
        <v>0</v>
      </c>
      <c r="F57" s="236">
        <v>0</v>
      </c>
      <c r="G57" s="236">
        <f t="shared" si="27"/>
        <v>0</v>
      </c>
      <c r="H57" s="236">
        <v>0</v>
      </c>
      <c r="I57" s="236">
        <v>0</v>
      </c>
      <c r="J57" s="236">
        <f t="shared" si="28"/>
        <v>0</v>
      </c>
      <c r="K57" s="236">
        <v>0</v>
      </c>
      <c r="L57" s="236">
        <v>0</v>
      </c>
      <c r="M57" s="236">
        <f>SUM(K57:L57)</f>
        <v>0</v>
      </c>
      <c r="N57" s="236">
        <v>0</v>
      </c>
      <c r="O57" s="236">
        <v>0</v>
      </c>
      <c r="P57" s="236">
        <f t="shared" si="30"/>
        <v>0</v>
      </c>
    </row>
    <row r="58" spans="1:16" s="408" customFormat="1" ht="63">
      <c r="A58" s="407" t="s">
        <v>163</v>
      </c>
      <c r="B58" s="236">
        <f t="shared" si="25"/>
        <v>0</v>
      </c>
      <c r="C58" s="236">
        <v>0</v>
      </c>
      <c r="D58" s="236">
        <f t="shared" si="26"/>
        <v>0</v>
      </c>
      <c r="E58" s="236">
        <v>0</v>
      </c>
      <c r="F58" s="236">
        <v>0</v>
      </c>
      <c r="G58" s="236">
        <f t="shared" si="27"/>
        <v>0</v>
      </c>
      <c r="H58" s="236">
        <v>0</v>
      </c>
      <c r="I58" s="236">
        <v>0</v>
      </c>
      <c r="J58" s="236">
        <f t="shared" si="28"/>
        <v>0</v>
      </c>
      <c r="K58" s="236">
        <v>0</v>
      </c>
      <c r="L58" s="236">
        <v>0</v>
      </c>
      <c r="M58" s="236">
        <f t="shared" si="29"/>
        <v>0</v>
      </c>
      <c r="N58" s="236">
        <v>0</v>
      </c>
      <c r="O58" s="236">
        <v>0</v>
      </c>
      <c r="P58" s="236">
        <f t="shared" si="30"/>
        <v>0</v>
      </c>
    </row>
    <row r="59" spans="1:16" s="408" customFormat="1" ht="42">
      <c r="A59" s="407" t="s">
        <v>164</v>
      </c>
      <c r="B59" s="236">
        <f t="shared" si="25"/>
        <v>0</v>
      </c>
      <c r="C59" s="236">
        <v>0</v>
      </c>
      <c r="D59" s="236">
        <f t="shared" si="26"/>
        <v>0</v>
      </c>
      <c r="E59" s="236">
        <v>0</v>
      </c>
      <c r="F59" s="236">
        <v>0</v>
      </c>
      <c r="G59" s="236">
        <f t="shared" si="27"/>
        <v>0</v>
      </c>
      <c r="H59" s="236">
        <v>0</v>
      </c>
      <c r="I59" s="236">
        <v>0</v>
      </c>
      <c r="J59" s="236">
        <f t="shared" si="28"/>
        <v>0</v>
      </c>
      <c r="K59" s="236">
        <v>0</v>
      </c>
      <c r="L59" s="236">
        <v>0</v>
      </c>
      <c r="M59" s="236">
        <f t="shared" si="29"/>
        <v>0</v>
      </c>
      <c r="N59" s="236">
        <v>0</v>
      </c>
      <c r="O59" s="236">
        <v>0</v>
      </c>
      <c r="P59" s="236">
        <f t="shared" si="30"/>
        <v>0</v>
      </c>
    </row>
    <row r="60" spans="1:16" s="408" customFormat="1" ht="42">
      <c r="A60" s="407" t="s">
        <v>165</v>
      </c>
      <c r="B60" s="236">
        <f t="shared" si="25"/>
        <v>0</v>
      </c>
      <c r="C60" s="236">
        <v>0</v>
      </c>
      <c r="D60" s="236">
        <f t="shared" si="26"/>
        <v>0</v>
      </c>
      <c r="E60" s="236">
        <v>0</v>
      </c>
      <c r="F60" s="236">
        <v>0</v>
      </c>
      <c r="G60" s="236">
        <f t="shared" si="27"/>
        <v>0</v>
      </c>
      <c r="H60" s="236">
        <v>0</v>
      </c>
      <c r="I60" s="236">
        <v>0</v>
      </c>
      <c r="J60" s="236">
        <f t="shared" si="28"/>
        <v>0</v>
      </c>
      <c r="K60" s="236">
        <v>0</v>
      </c>
      <c r="L60" s="236">
        <v>0</v>
      </c>
      <c r="M60" s="236">
        <f t="shared" si="29"/>
        <v>0</v>
      </c>
      <c r="N60" s="236">
        <v>0</v>
      </c>
      <c r="O60" s="236">
        <v>0</v>
      </c>
      <c r="P60" s="236">
        <f t="shared" si="30"/>
        <v>0</v>
      </c>
    </row>
    <row r="61" spans="1:16" s="408" customFormat="1" ht="21">
      <c r="A61" s="407" t="s">
        <v>166</v>
      </c>
      <c r="B61" s="236">
        <f t="shared" si="25"/>
        <v>0</v>
      </c>
      <c r="C61" s="236">
        <v>0</v>
      </c>
      <c r="D61" s="236">
        <f t="shared" si="26"/>
        <v>0</v>
      </c>
      <c r="E61" s="236">
        <v>0</v>
      </c>
      <c r="F61" s="236">
        <v>0</v>
      </c>
      <c r="G61" s="236">
        <f t="shared" si="27"/>
        <v>0</v>
      </c>
      <c r="H61" s="236">
        <v>0</v>
      </c>
      <c r="I61" s="236">
        <v>0</v>
      </c>
      <c r="J61" s="236">
        <f t="shared" si="28"/>
        <v>0</v>
      </c>
      <c r="K61" s="236">
        <v>0</v>
      </c>
      <c r="L61" s="236">
        <v>0</v>
      </c>
      <c r="M61" s="236">
        <f t="shared" si="29"/>
        <v>0</v>
      </c>
      <c r="N61" s="236">
        <v>0</v>
      </c>
      <c r="O61" s="236">
        <v>0</v>
      </c>
      <c r="P61" s="236">
        <f t="shared" si="30"/>
        <v>0</v>
      </c>
    </row>
    <row r="62" spans="1:16" s="408" customFormat="1" ht="42">
      <c r="A62" s="407" t="s">
        <v>167</v>
      </c>
      <c r="B62" s="236">
        <f t="shared" si="25"/>
        <v>0</v>
      </c>
      <c r="C62" s="236">
        <v>0</v>
      </c>
      <c r="D62" s="236">
        <f t="shared" si="26"/>
        <v>0</v>
      </c>
      <c r="E62" s="236">
        <v>0</v>
      </c>
      <c r="F62" s="236">
        <v>0</v>
      </c>
      <c r="G62" s="236">
        <f t="shared" si="27"/>
        <v>0</v>
      </c>
      <c r="H62" s="236">
        <v>0</v>
      </c>
      <c r="I62" s="236">
        <v>0</v>
      </c>
      <c r="J62" s="236">
        <f t="shared" si="28"/>
        <v>0</v>
      </c>
      <c r="K62" s="236">
        <v>0</v>
      </c>
      <c r="L62" s="236">
        <v>0</v>
      </c>
      <c r="M62" s="236">
        <f t="shared" si="29"/>
        <v>0</v>
      </c>
      <c r="N62" s="236">
        <v>0</v>
      </c>
      <c r="O62" s="236">
        <v>0</v>
      </c>
      <c r="P62" s="236">
        <f t="shared" si="30"/>
        <v>0</v>
      </c>
    </row>
    <row r="63" spans="1:16" s="408" customFormat="1" ht="42">
      <c r="A63" s="407" t="s">
        <v>168</v>
      </c>
      <c r="B63" s="236">
        <f t="shared" si="25"/>
        <v>1000000</v>
      </c>
      <c r="C63" s="236">
        <v>1000000</v>
      </c>
      <c r="D63" s="236">
        <f t="shared" si="26"/>
        <v>0</v>
      </c>
      <c r="E63" s="236">
        <v>0</v>
      </c>
      <c r="F63" s="236">
        <v>0</v>
      </c>
      <c r="G63" s="236">
        <f t="shared" si="27"/>
        <v>0</v>
      </c>
      <c r="H63" s="236">
        <v>0</v>
      </c>
      <c r="I63" s="236">
        <v>0</v>
      </c>
      <c r="J63" s="236">
        <f t="shared" si="28"/>
        <v>0</v>
      </c>
      <c r="K63" s="236">
        <v>0</v>
      </c>
      <c r="L63" s="236">
        <v>0</v>
      </c>
      <c r="M63" s="236">
        <f t="shared" si="29"/>
        <v>0</v>
      </c>
      <c r="N63" s="236">
        <v>0</v>
      </c>
      <c r="O63" s="236">
        <v>0</v>
      </c>
      <c r="P63" s="236">
        <f t="shared" si="30"/>
        <v>0</v>
      </c>
    </row>
    <row r="64" spans="1:16" s="403" customFormat="1" ht="42">
      <c r="A64" s="174" t="s">
        <v>171</v>
      </c>
      <c r="B64" s="402">
        <f>B65</f>
        <v>0</v>
      </c>
      <c r="C64" s="402">
        <f aca="true" t="shared" si="31" ref="C64:P65">C65</f>
        <v>0</v>
      </c>
      <c r="D64" s="402">
        <f t="shared" si="31"/>
        <v>0</v>
      </c>
      <c r="E64" s="402">
        <f t="shared" si="31"/>
        <v>0</v>
      </c>
      <c r="F64" s="402">
        <f t="shared" si="31"/>
        <v>0</v>
      </c>
      <c r="G64" s="402">
        <f t="shared" si="31"/>
        <v>0</v>
      </c>
      <c r="H64" s="402">
        <f t="shared" si="31"/>
        <v>0</v>
      </c>
      <c r="I64" s="402">
        <f t="shared" si="31"/>
        <v>0</v>
      </c>
      <c r="J64" s="402">
        <f t="shared" si="31"/>
        <v>0</v>
      </c>
      <c r="K64" s="402">
        <f t="shared" si="31"/>
        <v>0</v>
      </c>
      <c r="L64" s="402">
        <f t="shared" si="31"/>
        <v>0</v>
      </c>
      <c r="M64" s="402">
        <f t="shared" si="31"/>
        <v>0</v>
      </c>
      <c r="N64" s="402">
        <f t="shared" si="31"/>
        <v>0</v>
      </c>
      <c r="O64" s="402">
        <f t="shared" si="31"/>
        <v>0</v>
      </c>
      <c r="P64" s="402">
        <f t="shared" si="31"/>
        <v>0</v>
      </c>
    </row>
    <row r="65" spans="1:16" s="406" customFormat="1" ht="30.75" customHeight="1">
      <c r="A65" s="404" t="s">
        <v>141</v>
      </c>
      <c r="B65" s="405">
        <f>B66</f>
        <v>0</v>
      </c>
      <c r="C65" s="405">
        <f t="shared" si="31"/>
        <v>0</v>
      </c>
      <c r="D65" s="405">
        <f t="shared" si="31"/>
        <v>0</v>
      </c>
      <c r="E65" s="405">
        <f t="shared" si="31"/>
        <v>0</v>
      </c>
      <c r="F65" s="405">
        <f t="shared" si="31"/>
        <v>0</v>
      </c>
      <c r="G65" s="405">
        <f t="shared" si="31"/>
        <v>0</v>
      </c>
      <c r="H65" s="405">
        <f t="shared" si="31"/>
        <v>0</v>
      </c>
      <c r="I65" s="405">
        <f t="shared" si="31"/>
        <v>0</v>
      </c>
      <c r="J65" s="405">
        <f t="shared" si="31"/>
        <v>0</v>
      </c>
      <c r="K65" s="405">
        <f t="shared" si="31"/>
        <v>0</v>
      </c>
      <c r="L65" s="405">
        <f t="shared" si="31"/>
        <v>0</v>
      </c>
      <c r="M65" s="405">
        <f t="shared" si="31"/>
        <v>0</v>
      </c>
      <c r="N65" s="405">
        <f t="shared" si="31"/>
        <v>0</v>
      </c>
      <c r="O65" s="405">
        <f t="shared" si="31"/>
        <v>0</v>
      </c>
      <c r="P65" s="405">
        <f t="shared" si="31"/>
        <v>0</v>
      </c>
    </row>
    <row r="66" spans="1:16" s="408" customFormat="1" ht="30.75" customHeight="1">
      <c r="A66" s="407" t="s">
        <v>172</v>
      </c>
      <c r="B66" s="236">
        <f>SUM(C66:D66)</f>
        <v>0</v>
      </c>
      <c r="C66" s="236"/>
      <c r="D66" s="236">
        <f>SUM(G66,J66,M66,P66)</f>
        <v>0</v>
      </c>
      <c r="E66" s="236"/>
      <c r="F66" s="236"/>
      <c r="G66" s="236">
        <f>SUM(E66:F66)</f>
        <v>0</v>
      </c>
      <c r="H66" s="236"/>
      <c r="I66" s="236"/>
      <c r="J66" s="236">
        <f>SUM(H66:I66)</f>
        <v>0</v>
      </c>
      <c r="K66" s="236"/>
      <c r="L66" s="236"/>
      <c r="M66" s="236">
        <f>SUM(K66:L66)</f>
        <v>0</v>
      </c>
      <c r="N66" s="236"/>
      <c r="O66" s="236"/>
      <c r="P66" s="236">
        <f>SUM(N66:O66)</f>
        <v>0</v>
      </c>
    </row>
    <row r="67" spans="1:16" s="401" customFormat="1" ht="53.25" customHeight="1">
      <c r="A67" s="94" t="s">
        <v>207</v>
      </c>
      <c r="B67" s="400">
        <f>B68+B71+B74+B77</f>
        <v>1387760</v>
      </c>
      <c r="C67" s="400">
        <f aca="true" t="shared" si="32" ref="C67:O67">C68+C71+C74+C77</f>
        <v>837760</v>
      </c>
      <c r="D67" s="400">
        <f t="shared" si="32"/>
        <v>550000</v>
      </c>
      <c r="E67" s="400">
        <f t="shared" si="32"/>
        <v>550000</v>
      </c>
      <c r="F67" s="400">
        <f t="shared" si="32"/>
        <v>0</v>
      </c>
      <c r="G67" s="400">
        <f t="shared" si="32"/>
        <v>550000</v>
      </c>
      <c r="H67" s="400">
        <f t="shared" si="32"/>
        <v>0</v>
      </c>
      <c r="I67" s="400">
        <f t="shared" si="32"/>
        <v>0</v>
      </c>
      <c r="J67" s="400">
        <f t="shared" si="32"/>
        <v>0</v>
      </c>
      <c r="K67" s="400">
        <f t="shared" si="32"/>
        <v>0</v>
      </c>
      <c r="L67" s="400">
        <f t="shared" si="32"/>
        <v>0</v>
      </c>
      <c r="M67" s="400">
        <f t="shared" si="32"/>
        <v>0</v>
      </c>
      <c r="N67" s="400">
        <f t="shared" si="32"/>
        <v>0</v>
      </c>
      <c r="O67" s="400">
        <f t="shared" si="32"/>
        <v>0</v>
      </c>
      <c r="P67" s="400">
        <f>P68+P71+P74+P77</f>
        <v>0</v>
      </c>
    </row>
    <row r="68" spans="1:16" s="403" customFormat="1" ht="30.75" customHeight="1">
      <c r="A68" s="175" t="s">
        <v>175</v>
      </c>
      <c r="B68" s="402">
        <f>B69</f>
        <v>0</v>
      </c>
      <c r="C68" s="402">
        <f aca="true" t="shared" si="33" ref="C68:P69">C69</f>
        <v>0</v>
      </c>
      <c r="D68" s="402">
        <f t="shared" si="33"/>
        <v>0</v>
      </c>
      <c r="E68" s="402">
        <f t="shared" si="33"/>
        <v>0</v>
      </c>
      <c r="F68" s="402">
        <f t="shared" si="33"/>
        <v>0</v>
      </c>
      <c r="G68" s="402">
        <f t="shared" si="33"/>
        <v>0</v>
      </c>
      <c r="H68" s="402">
        <f t="shared" si="33"/>
        <v>0</v>
      </c>
      <c r="I68" s="402">
        <f t="shared" si="33"/>
        <v>0</v>
      </c>
      <c r="J68" s="402">
        <f t="shared" si="33"/>
        <v>0</v>
      </c>
      <c r="K68" s="402">
        <f t="shared" si="33"/>
        <v>0</v>
      </c>
      <c r="L68" s="402">
        <f t="shared" si="33"/>
        <v>0</v>
      </c>
      <c r="M68" s="402">
        <f t="shared" si="33"/>
        <v>0</v>
      </c>
      <c r="N68" s="402">
        <f t="shared" si="33"/>
        <v>0</v>
      </c>
      <c r="O68" s="402">
        <f t="shared" si="33"/>
        <v>0</v>
      </c>
      <c r="P68" s="402">
        <f t="shared" si="33"/>
        <v>0</v>
      </c>
    </row>
    <row r="69" spans="1:16" s="406" customFormat="1" ht="30.75" customHeight="1">
      <c r="A69" s="404" t="s">
        <v>141</v>
      </c>
      <c r="B69" s="405">
        <f>B70</f>
        <v>0</v>
      </c>
      <c r="C69" s="405">
        <f t="shared" si="33"/>
        <v>0</v>
      </c>
      <c r="D69" s="405">
        <f t="shared" si="33"/>
        <v>0</v>
      </c>
      <c r="E69" s="405">
        <f t="shared" si="33"/>
        <v>0</v>
      </c>
      <c r="F69" s="405">
        <f t="shared" si="33"/>
        <v>0</v>
      </c>
      <c r="G69" s="405">
        <f t="shared" si="33"/>
        <v>0</v>
      </c>
      <c r="H69" s="405">
        <f t="shared" si="33"/>
        <v>0</v>
      </c>
      <c r="I69" s="405">
        <f t="shared" si="33"/>
        <v>0</v>
      </c>
      <c r="J69" s="405">
        <f t="shared" si="33"/>
        <v>0</v>
      </c>
      <c r="K69" s="405">
        <f t="shared" si="33"/>
        <v>0</v>
      </c>
      <c r="L69" s="405">
        <f t="shared" si="33"/>
        <v>0</v>
      </c>
      <c r="M69" s="405">
        <f t="shared" si="33"/>
        <v>0</v>
      </c>
      <c r="N69" s="405">
        <f t="shared" si="33"/>
        <v>0</v>
      </c>
      <c r="O69" s="405">
        <f t="shared" si="33"/>
        <v>0</v>
      </c>
      <c r="P69" s="405">
        <f t="shared" si="33"/>
        <v>0</v>
      </c>
    </row>
    <row r="70" spans="1:16" s="408" customFormat="1" ht="30.75" customHeight="1">
      <c r="A70" s="407" t="s">
        <v>176</v>
      </c>
      <c r="B70" s="236">
        <f>SUM(C70:D70)</f>
        <v>0</v>
      </c>
      <c r="C70" s="236">
        <v>0</v>
      </c>
      <c r="D70" s="236">
        <f>SUM(G70,J70,M70,P70)</f>
        <v>0</v>
      </c>
      <c r="E70" s="236">
        <v>0</v>
      </c>
      <c r="F70" s="236">
        <v>0</v>
      </c>
      <c r="G70" s="236">
        <f>SUM(E70:F70)</f>
        <v>0</v>
      </c>
      <c r="H70" s="236">
        <v>0</v>
      </c>
      <c r="I70" s="236">
        <v>0</v>
      </c>
      <c r="J70" s="236">
        <f>SUM(H70:I70)</f>
        <v>0</v>
      </c>
      <c r="K70" s="236">
        <v>0</v>
      </c>
      <c r="L70" s="236">
        <v>0</v>
      </c>
      <c r="M70" s="236">
        <f>SUM(K70:L70)</f>
        <v>0</v>
      </c>
      <c r="N70" s="236">
        <v>0</v>
      </c>
      <c r="O70" s="236">
        <v>0</v>
      </c>
      <c r="P70" s="236">
        <f>SUM(N70:O70)</f>
        <v>0</v>
      </c>
    </row>
    <row r="71" spans="1:16" s="411" customFormat="1" ht="42">
      <c r="A71" s="175" t="s">
        <v>177</v>
      </c>
      <c r="B71" s="402">
        <f>B72</f>
        <v>820000</v>
      </c>
      <c r="C71" s="402">
        <f aca="true" t="shared" si="34" ref="C71:P72">C72</f>
        <v>700000</v>
      </c>
      <c r="D71" s="402">
        <f t="shared" si="34"/>
        <v>120000</v>
      </c>
      <c r="E71" s="402">
        <f t="shared" si="34"/>
        <v>120000</v>
      </c>
      <c r="F71" s="402">
        <f t="shared" si="34"/>
        <v>0</v>
      </c>
      <c r="G71" s="402">
        <f t="shared" si="34"/>
        <v>120000</v>
      </c>
      <c r="H71" s="402">
        <f t="shared" si="34"/>
        <v>0</v>
      </c>
      <c r="I71" s="402">
        <f t="shared" si="34"/>
        <v>0</v>
      </c>
      <c r="J71" s="402">
        <f t="shared" si="34"/>
        <v>0</v>
      </c>
      <c r="K71" s="402">
        <f t="shared" si="34"/>
        <v>0</v>
      </c>
      <c r="L71" s="402">
        <f t="shared" si="34"/>
        <v>0</v>
      </c>
      <c r="M71" s="402">
        <f t="shared" si="34"/>
        <v>0</v>
      </c>
      <c r="N71" s="402">
        <f t="shared" si="34"/>
        <v>0</v>
      </c>
      <c r="O71" s="402">
        <f t="shared" si="34"/>
        <v>0</v>
      </c>
      <c r="P71" s="402">
        <f t="shared" si="34"/>
        <v>0</v>
      </c>
    </row>
    <row r="72" spans="1:16" s="406" customFormat="1" ht="30.75" customHeight="1">
      <c r="A72" s="404" t="s">
        <v>141</v>
      </c>
      <c r="B72" s="405">
        <f>B73</f>
        <v>820000</v>
      </c>
      <c r="C72" s="405">
        <f t="shared" si="34"/>
        <v>700000</v>
      </c>
      <c r="D72" s="405">
        <f t="shared" si="34"/>
        <v>120000</v>
      </c>
      <c r="E72" s="405">
        <f t="shared" si="34"/>
        <v>120000</v>
      </c>
      <c r="F72" s="405">
        <f t="shared" si="34"/>
        <v>0</v>
      </c>
      <c r="G72" s="405">
        <f t="shared" si="34"/>
        <v>120000</v>
      </c>
      <c r="H72" s="405">
        <f t="shared" si="34"/>
        <v>0</v>
      </c>
      <c r="I72" s="405">
        <f t="shared" si="34"/>
        <v>0</v>
      </c>
      <c r="J72" s="405">
        <f t="shared" si="34"/>
        <v>0</v>
      </c>
      <c r="K72" s="405">
        <f t="shared" si="34"/>
        <v>0</v>
      </c>
      <c r="L72" s="405">
        <f t="shared" si="34"/>
        <v>0</v>
      </c>
      <c r="M72" s="405">
        <f t="shared" si="34"/>
        <v>0</v>
      </c>
      <c r="N72" s="405">
        <f t="shared" si="34"/>
        <v>0</v>
      </c>
      <c r="O72" s="405">
        <f t="shared" si="34"/>
        <v>0</v>
      </c>
      <c r="P72" s="405">
        <f t="shared" si="34"/>
        <v>0</v>
      </c>
    </row>
    <row r="73" spans="1:16" s="408" customFormat="1" ht="30.75" customHeight="1">
      <c r="A73" s="407" t="s">
        <v>178</v>
      </c>
      <c r="B73" s="236">
        <f>SUM(C73:D73)</f>
        <v>820000</v>
      </c>
      <c r="C73" s="236">
        <v>700000</v>
      </c>
      <c r="D73" s="236">
        <f>SUM(G73,J73,M73,P73)</f>
        <v>120000</v>
      </c>
      <c r="E73" s="236">
        <v>120000</v>
      </c>
      <c r="F73" s="236">
        <v>0</v>
      </c>
      <c r="G73" s="236">
        <f>SUM(E73:F73)</f>
        <v>120000</v>
      </c>
      <c r="H73" s="236">
        <v>0</v>
      </c>
      <c r="I73" s="236">
        <v>0</v>
      </c>
      <c r="J73" s="236">
        <f>SUM(H73:I73)</f>
        <v>0</v>
      </c>
      <c r="K73" s="236">
        <v>0</v>
      </c>
      <c r="L73" s="236">
        <v>0</v>
      </c>
      <c r="M73" s="236">
        <f>SUM(K73:L73)</f>
        <v>0</v>
      </c>
      <c r="N73" s="236">
        <v>0</v>
      </c>
      <c r="O73" s="236">
        <v>0</v>
      </c>
      <c r="P73" s="236">
        <f>SUM(N73:O73)</f>
        <v>0</v>
      </c>
    </row>
    <row r="74" spans="1:16" s="403" customFormat="1" ht="42">
      <c r="A74" s="174" t="s">
        <v>179</v>
      </c>
      <c r="B74" s="402">
        <f>B75</f>
        <v>380000</v>
      </c>
      <c r="C74" s="402">
        <f aca="true" t="shared" si="35" ref="C74:P75">C75</f>
        <v>0</v>
      </c>
      <c r="D74" s="402">
        <f t="shared" si="35"/>
        <v>380000</v>
      </c>
      <c r="E74" s="402">
        <f t="shared" si="35"/>
        <v>380000</v>
      </c>
      <c r="F74" s="402">
        <f t="shared" si="35"/>
        <v>0</v>
      </c>
      <c r="G74" s="402">
        <f t="shared" si="35"/>
        <v>380000</v>
      </c>
      <c r="H74" s="402">
        <f t="shared" si="35"/>
        <v>0</v>
      </c>
      <c r="I74" s="402">
        <f t="shared" si="35"/>
        <v>0</v>
      </c>
      <c r="J74" s="402">
        <f t="shared" si="35"/>
        <v>0</v>
      </c>
      <c r="K74" s="402">
        <f t="shared" si="35"/>
        <v>0</v>
      </c>
      <c r="L74" s="402">
        <f t="shared" si="35"/>
        <v>0</v>
      </c>
      <c r="M74" s="402">
        <f t="shared" si="35"/>
        <v>0</v>
      </c>
      <c r="N74" s="402">
        <f t="shared" si="35"/>
        <v>0</v>
      </c>
      <c r="O74" s="402">
        <f t="shared" si="35"/>
        <v>0</v>
      </c>
      <c r="P74" s="402">
        <f t="shared" si="35"/>
        <v>0</v>
      </c>
    </row>
    <row r="75" spans="1:16" s="406" customFormat="1" ht="30.75" customHeight="1">
      <c r="A75" s="404" t="s">
        <v>141</v>
      </c>
      <c r="B75" s="405">
        <f>B76</f>
        <v>380000</v>
      </c>
      <c r="C75" s="405">
        <f t="shared" si="35"/>
        <v>0</v>
      </c>
      <c r="D75" s="405">
        <f t="shared" si="35"/>
        <v>380000</v>
      </c>
      <c r="E75" s="405">
        <f t="shared" si="35"/>
        <v>380000</v>
      </c>
      <c r="F75" s="405">
        <f t="shared" si="35"/>
        <v>0</v>
      </c>
      <c r="G75" s="405">
        <f t="shared" si="35"/>
        <v>380000</v>
      </c>
      <c r="H75" s="405">
        <f t="shared" si="35"/>
        <v>0</v>
      </c>
      <c r="I75" s="405">
        <f t="shared" si="35"/>
        <v>0</v>
      </c>
      <c r="J75" s="405">
        <f t="shared" si="35"/>
        <v>0</v>
      </c>
      <c r="K75" s="405">
        <f t="shared" si="35"/>
        <v>0</v>
      </c>
      <c r="L75" s="405">
        <f t="shared" si="35"/>
        <v>0</v>
      </c>
      <c r="M75" s="405">
        <f t="shared" si="35"/>
        <v>0</v>
      </c>
      <c r="N75" s="405">
        <f t="shared" si="35"/>
        <v>0</v>
      </c>
      <c r="O75" s="405">
        <f t="shared" si="35"/>
        <v>0</v>
      </c>
      <c r="P75" s="405">
        <f t="shared" si="35"/>
        <v>0</v>
      </c>
    </row>
    <row r="76" spans="1:16" s="408" customFormat="1" ht="30.75" customHeight="1">
      <c r="A76" s="407" t="s">
        <v>180</v>
      </c>
      <c r="B76" s="236">
        <f>SUM(C76:D76)</f>
        <v>380000</v>
      </c>
      <c r="C76" s="236">
        <v>0</v>
      </c>
      <c r="D76" s="236">
        <f>SUM(G76,J76,M76,P76)</f>
        <v>380000</v>
      </c>
      <c r="E76" s="236">
        <v>380000</v>
      </c>
      <c r="F76" s="236">
        <v>0</v>
      </c>
      <c r="G76" s="236">
        <f>SUM(E76:F76)</f>
        <v>380000</v>
      </c>
      <c r="H76" s="236">
        <v>0</v>
      </c>
      <c r="I76" s="236">
        <v>0</v>
      </c>
      <c r="J76" s="236">
        <f>SUM(H76:I76)</f>
        <v>0</v>
      </c>
      <c r="K76" s="236">
        <v>0</v>
      </c>
      <c r="L76" s="236">
        <v>0</v>
      </c>
      <c r="M76" s="236">
        <f>SUM(K76:L76)</f>
        <v>0</v>
      </c>
      <c r="N76" s="236">
        <v>0</v>
      </c>
      <c r="O76" s="236">
        <v>0</v>
      </c>
      <c r="P76" s="236">
        <f>SUM(N76:O76)</f>
        <v>0</v>
      </c>
    </row>
    <row r="77" spans="1:16" ht="21">
      <c r="A77" s="185" t="s">
        <v>205</v>
      </c>
      <c r="B77" s="402">
        <f aca="true" t="shared" si="36" ref="B77:P78">B78</f>
        <v>187760</v>
      </c>
      <c r="C77" s="402">
        <f t="shared" si="36"/>
        <v>137760</v>
      </c>
      <c r="D77" s="402">
        <f t="shared" si="36"/>
        <v>50000</v>
      </c>
      <c r="E77" s="402">
        <f t="shared" si="36"/>
        <v>50000</v>
      </c>
      <c r="F77" s="402">
        <f t="shared" si="36"/>
        <v>0</v>
      </c>
      <c r="G77" s="402">
        <f t="shared" si="36"/>
        <v>50000</v>
      </c>
      <c r="H77" s="402">
        <f t="shared" si="36"/>
        <v>0</v>
      </c>
      <c r="I77" s="402">
        <f t="shared" si="36"/>
        <v>0</v>
      </c>
      <c r="J77" s="402">
        <f t="shared" si="36"/>
        <v>0</v>
      </c>
      <c r="K77" s="402">
        <f t="shared" si="36"/>
        <v>0</v>
      </c>
      <c r="L77" s="402">
        <f t="shared" si="36"/>
        <v>0</v>
      </c>
      <c r="M77" s="402">
        <f t="shared" si="36"/>
        <v>0</v>
      </c>
      <c r="N77" s="402">
        <f t="shared" si="36"/>
        <v>0</v>
      </c>
      <c r="O77" s="402">
        <f t="shared" si="36"/>
        <v>0</v>
      </c>
      <c r="P77" s="402">
        <f t="shared" si="36"/>
        <v>0</v>
      </c>
    </row>
    <row r="78" spans="1:16" ht="21">
      <c r="A78" s="414" t="s">
        <v>36</v>
      </c>
      <c r="B78" s="405">
        <f t="shared" si="36"/>
        <v>187760</v>
      </c>
      <c r="C78" s="405">
        <f t="shared" si="36"/>
        <v>137760</v>
      </c>
      <c r="D78" s="405">
        <f t="shared" si="36"/>
        <v>50000</v>
      </c>
      <c r="E78" s="405">
        <f t="shared" si="36"/>
        <v>50000</v>
      </c>
      <c r="F78" s="405">
        <f t="shared" si="36"/>
        <v>0</v>
      </c>
      <c r="G78" s="405">
        <f t="shared" si="36"/>
        <v>50000</v>
      </c>
      <c r="H78" s="405">
        <f t="shared" si="36"/>
        <v>0</v>
      </c>
      <c r="I78" s="405">
        <f t="shared" si="36"/>
        <v>0</v>
      </c>
      <c r="J78" s="405">
        <f t="shared" si="36"/>
        <v>0</v>
      </c>
      <c r="K78" s="405">
        <f t="shared" si="36"/>
        <v>0</v>
      </c>
      <c r="L78" s="405">
        <f t="shared" si="36"/>
        <v>0</v>
      </c>
      <c r="M78" s="405">
        <f t="shared" si="36"/>
        <v>0</v>
      </c>
      <c r="N78" s="405">
        <f t="shared" si="36"/>
        <v>0</v>
      </c>
      <c r="O78" s="405">
        <f t="shared" si="36"/>
        <v>0</v>
      </c>
      <c r="P78" s="405">
        <f t="shared" si="36"/>
        <v>0</v>
      </c>
    </row>
    <row r="79" spans="1:16" ht="21">
      <c r="A79" s="407" t="s">
        <v>206</v>
      </c>
      <c r="B79" s="236">
        <f>SUM(C79:D79)</f>
        <v>187760</v>
      </c>
      <c r="C79" s="236">
        <v>137760</v>
      </c>
      <c r="D79" s="236">
        <f>SUM(G79,J79,M79,P79)</f>
        <v>50000</v>
      </c>
      <c r="E79" s="236">
        <v>50000</v>
      </c>
      <c r="F79" s="236">
        <v>0</v>
      </c>
      <c r="G79" s="236">
        <f>SUM(E79:F79)</f>
        <v>50000</v>
      </c>
      <c r="H79" s="236">
        <v>0</v>
      </c>
      <c r="I79" s="236">
        <v>0</v>
      </c>
      <c r="J79" s="236">
        <f>SUM(H79:I79)</f>
        <v>0</v>
      </c>
      <c r="K79" s="236">
        <v>0</v>
      </c>
      <c r="L79" s="236">
        <v>0</v>
      </c>
      <c r="M79" s="236">
        <f>SUM(K79:L79)</f>
        <v>0</v>
      </c>
      <c r="N79" s="236">
        <v>0</v>
      </c>
      <c r="O79" s="236">
        <v>0</v>
      </c>
      <c r="P79" s="236">
        <f>SUM(N79:O79)</f>
        <v>0</v>
      </c>
    </row>
    <row r="80" spans="1:16" ht="21">
      <c r="A80" s="415"/>
      <c r="B80" s="415"/>
      <c r="C80" s="415"/>
      <c r="D80" s="415"/>
      <c r="E80" s="415"/>
      <c r="F80" s="415"/>
      <c r="G80" s="415"/>
      <c r="H80" s="415"/>
      <c r="I80" s="415"/>
      <c r="J80" s="415"/>
      <c r="K80" s="415"/>
      <c r="L80" s="415"/>
      <c r="M80" s="415"/>
      <c r="N80" s="415"/>
      <c r="O80" s="415"/>
      <c r="P80" s="415"/>
    </row>
    <row r="81" spans="1:16" ht="21">
      <c r="A81" s="415"/>
      <c r="B81" s="415"/>
      <c r="C81" s="415"/>
      <c r="D81" s="415"/>
      <c r="E81" s="415"/>
      <c r="F81" s="415"/>
      <c r="G81" s="415"/>
      <c r="H81" s="415"/>
      <c r="I81" s="415"/>
      <c r="J81" s="415"/>
      <c r="K81" s="415"/>
      <c r="L81" s="415"/>
      <c r="M81" s="415"/>
      <c r="N81" s="415"/>
      <c r="O81" s="415"/>
      <c r="P81" s="415"/>
    </row>
    <row r="82" spans="1:16" ht="21">
      <c r="A82" s="415"/>
      <c r="B82" s="415"/>
      <c r="C82" s="415"/>
      <c r="D82" s="415"/>
      <c r="E82" s="415"/>
      <c r="F82" s="415"/>
      <c r="G82" s="415"/>
      <c r="H82" s="415"/>
      <c r="I82" s="415"/>
      <c r="J82" s="415"/>
      <c r="K82" s="415"/>
      <c r="L82" s="415"/>
      <c r="M82" s="415"/>
      <c r="N82" s="415"/>
      <c r="O82" s="415"/>
      <c r="P82" s="415"/>
    </row>
    <row r="83" spans="1:16" ht="21">
      <c r="A83" s="415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</row>
  </sheetData>
  <sheetProtection/>
  <mergeCells count="10">
    <mergeCell ref="A1:P1"/>
    <mergeCell ref="E4:G4"/>
    <mergeCell ref="H4:J4"/>
    <mergeCell ref="K4:M4"/>
    <mergeCell ref="N4:P4"/>
    <mergeCell ref="A3:A5"/>
    <mergeCell ref="B3:B5"/>
    <mergeCell ref="C3:C5"/>
    <mergeCell ref="D3:D5"/>
    <mergeCell ref="E3:P3"/>
  </mergeCells>
  <printOptions horizontalCentered="1"/>
  <pageMargins left="0.5905511811023623" right="0.5905511811023623" top="0.7874015748031497" bottom="0.7874015748031497" header="0.31496062992125984" footer="0.2362204724409449"/>
  <pageSetup firstPageNumber="41" useFirstPageNumber="1" horizontalDpi="600" verticalDpi="600" orientation="landscape" paperSize="9" scale="47" r:id="rId2"/>
  <headerFooter>
    <oddFooter>&amp;R&amp;"TH SarabunPSK,Regular"&amp;32&amp;P</oddFooter>
  </headerFooter>
  <rowBreaks count="2" manualBreakCount="2">
    <brk id="32" max="15" man="1"/>
    <brk id="59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89"/>
  <sheetViews>
    <sheetView view="pageBreakPreview" zoomScale="69" zoomScaleSheetLayoutView="69" zoomScalePageLayoutView="0" workbookViewId="0" topLeftCell="A61">
      <selection activeCell="J72" sqref="J72"/>
    </sheetView>
  </sheetViews>
  <sheetFormatPr defaultColWidth="9.140625" defaultRowHeight="12.75"/>
  <cols>
    <col min="1" max="1" width="73.00390625" style="394" customWidth="1"/>
    <col min="2" max="6" width="17.28125" style="394" customWidth="1"/>
    <col min="7" max="7" width="15.57421875" style="394" customWidth="1"/>
    <col min="8" max="8" width="17.28125" style="394" customWidth="1"/>
    <col min="9" max="9" width="14.7109375" style="394" customWidth="1"/>
    <col min="10" max="10" width="17.28125" style="394" customWidth="1"/>
    <col min="11" max="11" width="15.421875" style="394" customWidth="1"/>
    <col min="12" max="16384" width="9.140625" style="394" customWidth="1"/>
  </cols>
  <sheetData>
    <row r="1" spans="1:11" s="390" customFormat="1" ht="30.75">
      <c r="A1" s="559" t="s">
        <v>237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</row>
    <row r="2" spans="1:11" s="390" customFormat="1" ht="21" customHeight="1">
      <c r="A2" s="391"/>
      <c r="B2" s="391"/>
      <c r="C2" s="391"/>
      <c r="D2" s="391"/>
      <c r="E2" s="391"/>
      <c r="F2" s="391"/>
      <c r="G2" s="391"/>
      <c r="H2" s="391"/>
      <c r="I2" s="391"/>
      <c r="J2" s="416"/>
      <c r="K2" s="391"/>
    </row>
    <row r="3" spans="1:11" ht="45" customHeight="1">
      <c r="A3" s="554" t="s">
        <v>188</v>
      </c>
      <c r="B3" s="556" t="s">
        <v>48</v>
      </c>
      <c r="C3" s="558"/>
      <c r="D3" s="556" t="s">
        <v>49</v>
      </c>
      <c r="E3" s="558"/>
      <c r="F3" s="556" t="s">
        <v>50</v>
      </c>
      <c r="G3" s="558"/>
      <c r="H3" s="556" t="s">
        <v>51</v>
      </c>
      <c r="I3" s="558"/>
      <c r="J3" s="554" t="s">
        <v>52</v>
      </c>
      <c r="K3" s="554"/>
    </row>
    <row r="4" spans="1:11" ht="26.25" customHeight="1">
      <c r="A4" s="554"/>
      <c r="B4" s="393" t="s">
        <v>7</v>
      </c>
      <c r="C4" s="393" t="s">
        <v>9</v>
      </c>
      <c r="D4" s="393" t="s">
        <v>7</v>
      </c>
      <c r="E4" s="393" t="s">
        <v>9</v>
      </c>
      <c r="F4" s="393" t="s">
        <v>7</v>
      </c>
      <c r="G4" s="393" t="s">
        <v>9</v>
      </c>
      <c r="H4" s="393" t="s">
        <v>7</v>
      </c>
      <c r="I4" s="393" t="s">
        <v>9</v>
      </c>
      <c r="J4" s="393" t="s">
        <v>7</v>
      </c>
      <c r="K4" s="393" t="s">
        <v>9</v>
      </c>
    </row>
    <row r="5" spans="1:11" s="398" customFormat="1" ht="30.75" customHeight="1">
      <c r="A5" s="396" t="s">
        <v>32</v>
      </c>
      <c r="B5" s="397">
        <f aca="true" t="shared" si="0" ref="B5:K5">B6+B19+B50+B66</f>
        <v>67857168</v>
      </c>
      <c r="C5" s="397">
        <f t="shared" si="0"/>
        <v>0</v>
      </c>
      <c r="D5" s="397">
        <f t="shared" si="0"/>
        <v>14112030</v>
      </c>
      <c r="E5" s="397">
        <f t="shared" si="0"/>
        <v>0</v>
      </c>
      <c r="F5" s="397">
        <f t="shared" si="0"/>
        <v>24107040</v>
      </c>
      <c r="G5" s="397">
        <f t="shared" si="0"/>
        <v>0</v>
      </c>
      <c r="H5" s="397">
        <f t="shared" si="0"/>
        <v>16114848</v>
      </c>
      <c r="I5" s="397">
        <f t="shared" si="0"/>
        <v>0</v>
      </c>
      <c r="J5" s="397">
        <f t="shared" si="0"/>
        <v>13523250</v>
      </c>
      <c r="K5" s="397">
        <f t="shared" si="0"/>
        <v>0</v>
      </c>
    </row>
    <row r="6" spans="1:11" s="401" customFormat="1" ht="30.75" customHeight="1">
      <c r="A6" s="399" t="s">
        <v>136</v>
      </c>
      <c r="B6" s="400">
        <f aca="true" t="shared" si="1" ref="B6:K6">B7</f>
        <v>35751600</v>
      </c>
      <c r="C6" s="400">
        <f t="shared" si="1"/>
        <v>0</v>
      </c>
      <c r="D6" s="400">
        <f t="shared" si="1"/>
        <v>8937900</v>
      </c>
      <c r="E6" s="400">
        <f t="shared" si="1"/>
        <v>0</v>
      </c>
      <c r="F6" s="400">
        <f t="shared" si="1"/>
        <v>8937900</v>
      </c>
      <c r="G6" s="400">
        <f t="shared" si="1"/>
        <v>0</v>
      </c>
      <c r="H6" s="400">
        <f t="shared" si="1"/>
        <v>8937900</v>
      </c>
      <c r="I6" s="400">
        <f t="shared" si="1"/>
        <v>0</v>
      </c>
      <c r="J6" s="400">
        <f t="shared" si="1"/>
        <v>8937900</v>
      </c>
      <c r="K6" s="400">
        <f t="shared" si="1"/>
        <v>0</v>
      </c>
    </row>
    <row r="7" spans="1:11" s="403" customFormat="1" ht="42">
      <c r="A7" s="182" t="s">
        <v>137</v>
      </c>
      <c r="B7" s="402">
        <f aca="true" t="shared" si="2" ref="B7:K7">B8+B13+B17</f>
        <v>35751600</v>
      </c>
      <c r="C7" s="402">
        <f t="shared" si="2"/>
        <v>0</v>
      </c>
      <c r="D7" s="402">
        <f t="shared" si="2"/>
        <v>8937900</v>
      </c>
      <c r="E7" s="402">
        <f t="shared" si="2"/>
        <v>0</v>
      </c>
      <c r="F7" s="402">
        <f t="shared" si="2"/>
        <v>8937900</v>
      </c>
      <c r="G7" s="402">
        <f t="shared" si="2"/>
        <v>0</v>
      </c>
      <c r="H7" s="402">
        <f t="shared" si="2"/>
        <v>8937900</v>
      </c>
      <c r="I7" s="402">
        <f t="shared" si="2"/>
        <v>0</v>
      </c>
      <c r="J7" s="402">
        <f t="shared" si="2"/>
        <v>8937900</v>
      </c>
      <c r="K7" s="402">
        <f t="shared" si="2"/>
        <v>0</v>
      </c>
    </row>
    <row r="8" spans="1:11" s="406" customFormat="1" ht="30.75" customHeight="1">
      <c r="A8" s="414" t="s">
        <v>33</v>
      </c>
      <c r="B8" s="405">
        <f aca="true" t="shared" si="3" ref="B8:K8">SUM(B9:B12)</f>
        <v>34926100</v>
      </c>
      <c r="C8" s="405">
        <f t="shared" si="3"/>
        <v>0</v>
      </c>
      <c r="D8" s="405">
        <f t="shared" si="3"/>
        <v>8731525</v>
      </c>
      <c r="E8" s="405">
        <f t="shared" si="3"/>
        <v>0</v>
      </c>
      <c r="F8" s="405">
        <f t="shared" si="3"/>
        <v>8731525</v>
      </c>
      <c r="G8" s="405">
        <f t="shared" si="3"/>
        <v>0</v>
      </c>
      <c r="H8" s="405">
        <f t="shared" si="3"/>
        <v>8731525</v>
      </c>
      <c r="I8" s="405">
        <f t="shared" si="3"/>
        <v>0</v>
      </c>
      <c r="J8" s="405">
        <f t="shared" si="3"/>
        <v>8731525</v>
      </c>
      <c r="K8" s="405">
        <f t="shared" si="3"/>
        <v>0</v>
      </c>
    </row>
    <row r="9" spans="1:11" s="408" customFormat="1" ht="30.75" customHeight="1">
      <c r="A9" s="417" t="s">
        <v>138</v>
      </c>
      <c r="B9" s="236">
        <f aca="true" t="shared" si="4" ref="B9:C12">D9+F9+H9+J9</f>
        <v>34415100</v>
      </c>
      <c r="C9" s="236">
        <f t="shared" si="4"/>
        <v>0</v>
      </c>
      <c r="D9" s="236">
        <v>8603775</v>
      </c>
      <c r="E9" s="236">
        <v>0</v>
      </c>
      <c r="F9" s="236">
        <v>8603775</v>
      </c>
      <c r="G9" s="236">
        <v>0</v>
      </c>
      <c r="H9" s="236">
        <v>8603775</v>
      </c>
      <c r="I9" s="236">
        <v>0</v>
      </c>
      <c r="J9" s="236">
        <v>8603775</v>
      </c>
      <c r="K9" s="236">
        <v>0</v>
      </c>
    </row>
    <row r="10" spans="1:11" s="408" customFormat="1" ht="30.75" customHeight="1">
      <c r="A10" s="417" t="s">
        <v>139</v>
      </c>
      <c r="B10" s="236">
        <f t="shared" si="4"/>
        <v>0</v>
      </c>
      <c r="C10" s="236">
        <f t="shared" si="4"/>
        <v>0</v>
      </c>
      <c r="D10" s="236">
        <v>0</v>
      </c>
      <c r="E10" s="236">
        <v>0</v>
      </c>
      <c r="F10" s="236">
        <v>0</v>
      </c>
      <c r="G10" s="236">
        <v>0</v>
      </c>
      <c r="H10" s="236">
        <v>0</v>
      </c>
      <c r="I10" s="236">
        <v>0</v>
      </c>
      <c r="J10" s="236">
        <v>0</v>
      </c>
      <c r="K10" s="236">
        <v>0</v>
      </c>
    </row>
    <row r="11" spans="1:11" s="408" customFormat="1" ht="30.75" customHeight="1">
      <c r="A11" s="417" t="s">
        <v>140</v>
      </c>
      <c r="B11" s="236">
        <f t="shared" si="4"/>
        <v>511000</v>
      </c>
      <c r="C11" s="236">
        <f t="shared" si="4"/>
        <v>0</v>
      </c>
      <c r="D11" s="236">
        <v>127750</v>
      </c>
      <c r="E11" s="236">
        <v>0</v>
      </c>
      <c r="F11" s="236">
        <v>127750</v>
      </c>
      <c r="G11" s="236">
        <v>0</v>
      </c>
      <c r="H11" s="236">
        <v>127750</v>
      </c>
      <c r="I11" s="236">
        <v>0</v>
      </c>
      <c r="J11" s="236">
        <v>127750</v>
      </c>
      <c r="K11" s="236">
        <v>0</v>
      </c>
    </row>
    <row r="12" spans="1:11" s="408" customFormat="1" ht="30.75" customHeight="1">
      <c r="A12" s="417" t="s">
        <v>185</v>
      </c>
      <c r="B12" s="236">
        <f t="shared" si="4"/>
        <v>0</v>
      </c>
      <c r="C12" s="236">
        <f t="shared" si="4"/>
        <v>0</v>
      </c>
      <c r="D12" s="236">
        <v>0</v>
      </c>
      <c r="E12" s="236">
        <v>0</v>
      </c>
      <c r="F12" s="236">
        <v>0</v>
      </c>
      <c r="G12" s="236">
        <v>0</v>
      </c>
      <c r="H12" s="236">
        <v>0</v>
      </c>
      <c r="I12" s="236">
        <v>0</v>
      </c>
      <c r="J12" s="236">
        <v>0</v>
      </c>
      <c r="K12" s="236">
        <v>0</v>
      </c>
    </row>
    <row r="13" spans="1:11" s="406" customFormat="1" ht="30.75" customHeight="1">
      <c r="A13" s="414" t="s">
        <v>34</v>
      </c>
      <c r="B13" s="405">
        <f aca="true" t="shared" si="5" ref="B13:K13">SUM(B14:B16)</f>
        <v>825500</v>
      </c>
      <c r="C13" s="405">
        <f t="shared" si="5"/>
        <v>0</v>
      </c>
      <c r="D13" s="405">
        <f t="shared" si="5"/>
        <v>206375</v>
      </c>
      <c r="E13" s="405">
        <f t="shared" si="5"/>
        <v>0</v>
      </c>
      <c r="F13" s="405">
        <f t="shared" si="5"/>
        <v>206375</v>
      </c>
      <c r="G13" s="405">
        <f t="shared" si="5"/>
        <v>0</v>
      </c>
      <c r="H13" s="405">
        <f t="shared" si="5"/>
        <v>206375</v>
      </c>
      <c r="I13" s="405">
        <f t="shared" si="5"/>
        <v>0</v>
      </c>
      <c r="J13" s="405">
        <f t="shared" si="5"/>
        <v>206375</v>
      </c>
      <c r="K13" s="405">
        <f t="shared" si="5"/>
        <v>0</v>
      </c>
    </row>
    <row r="14" spans="1:11" s="408" customFormat="1" ht="30.75" customHeight="1">
      <c r="A14" s="417" t="s">
        <v>143</v>
      </c>
      <c r="B14" s="236">
        <f aca="true" t="shared" si="6" ref="B14:C16">D14+F14+H14+J14</f>
        <v>800100</v>
      </c>
      <c r="C14" s="236">
        <f t="shared" si="6"/>
        <v>0</v>
      </c>
      <c r="D14" s="236">
        <v>200025</v>
      </c>
      <c r="E14" s="236">
        <v>0</v>
      </c>
      <c r="F14" s="236">
        <v>200025</v>
      </c>
      <c r="G14" s="236">
        <v>0</v>
      </c>
      <c r="H14" s="236">
        <v>200025</v>
      </c>
      <c r="I14" s="236">
        <v>0</v>
      </c>
      <c r="J14" s="236">
        <v>200025</v>
      </c>
      <c r="K14" s="236">
        <v>0</v>
      </c>
    </row>
    <row r="15" spans="1:11" s="408" customFormat="1" ht="30.75" customHeight="1">
      <c r="A15" s="417" t="s">
        <v>142</v>
      </c>
      <c r="B15" s="236">
        <f t="shared" si="6"/>
        <v>25400</v>
      </c>
      <c r="C15" s="236">
        <f t="shared" si="6"/>
        <v>0</v>
      </c>
      <c r="D15" s="236">
        <v>6350</v>
      </c>
      <c r="E15" s="236">
        <v>0</v>
      </c>
      <c r="F15" s="236">
        <v>6350</v>
      </c>
      <c r="G15" s="236">
        <v>0</v>
      </c>
      <c r="H15" s="236">
        <v>6350</v>
      </c>
      <c r="I15" s="236">
        <v>0</v>
      </c>
      <c r="J15" s="236">
        <v>6350</v>
      </c>
      <c r="K15" s="236">
        <v>0</v>
      </c>
    </row>
    <row r="16" spans="1:11" s="408" customFormat="1" ht="30.75" customHeight="1">
      <c r="A16" s="417" t="s">
        <v>144</v>
      </c>
      <c r="B16" s="236">
        <f t="shared" si="6"/>
        <v>0</v>
      </c>
      <c r="C16" s="236">
        <f t="shared" si="6"/>
        <v>0</v>
      </c>
      <c r="D16" s="236">
        <v>0</v>
      </c>
      <c r="E16" s="236">
        <v>0</v>
      </c>
      <c r="F16" s="236">
        <v>0</v>
      </c>
      <c r="G16" s="236">
        <v>0</v>
      </c>
      <c r="H16" s="236">
        <v>0</v>
      </c>
      <c r="I16" s="236">
        <v>0</v>
      </c>
      <c r="J16" s="236">
        <v>0</v>
      </c>
      <c r="K16" s="236">
        <v>0</v>
      </c>
    </row>
    <row r="17" spans="1:11" s="406" customFormat="1" ht="30.75" customHeight="1">
      <c r="A17" s="414" t="s">
        <v>141</v>
      </c>
      <c r="B17" s="405">
        <f>SUM(B18)</f>
        <v>0</v>
      </c>
      <c r="C17" s="405">
        <f>SUM(C18)</f>
        <v>0</v>
      </c>
      <c r="D17" s="405"/>
      <c r="E17" s="405">
        <f aca="true" t="shared" si="7" ref="E17:K17">SUM(E18)</f>
        <v>0</v>
      </c>
      <c r="F17" s="405">
        <f t="shared" si="7"/>
        <v>0</v>
      </c>
      <c r="G17" s="405">
        <f t="shared" si="7"/>
        <v>0</v>
      </c>
      <c r="H17" s="405">
        <f t="shared" si="7"/>
        <v>0</v>
      </c>
      <c r="I17" s="405">
        <f t="shared" si="7"/>
        <v>0</v>
      </c>
      <c r="J17" s="405">
        <f t="shared" si="7"/>
        <v>0</v>
      </c>
      <c r="K17" s="405">
        <f t="shared" si="7"/>
        <v>0</v>
      </c>
    </row>
    <row r="18" spans="1:11" s="408" customFormat="1" ht="30.75" customHeight="1">
      <c r="A18" s="417" t="s">
        <v>145</v>
      </c>
      <c r="B18" s="236">
        <f>D18+F18+H18+J18</f>
        <v>0</v>
      </c>
      <c r="C18" s="236">
        <f>E18+G18+I18+K18</f>
        <v>0</v>
      </c>
      <c r="D18" s="236">
        <v>0</v>
      </c>
      <c r="E18" s="236">
        <v>0</v>
      </c>
      <c r="F18" s="236">
        <v>0</v>
      </c>
      <c r="G18" s="236">
        <v>0</v>
      </c>
      <c r="H18" s="236">
        <v>0</v>
      </c>
      <c r="I18" s="236">
        <v>0</v>
      </c>
      <c r="J18" s="236">
        <v>0</v>
      </c>
      <c r="K18" s="236">
        <v>0</v>
      </c>
    </row>
    <row r="19" spans="1:11" s="409" customFormat="1" ht="30.75" customHeight="1">
      <c r="A19" s="399" t="s">
        <v>146</v>
      </c>
      <c r="B19" s="400">
        <f>B20+B43+B47</f>
        <v>22267808</v>
      </c>
      <c r="C19" s="400">
        <f aca="true" t="shared" si="8" ref="C19:K19">C20+C43+C47</f>
        <v>0</v>
      </c>
      <c r="D19" s="400">
        <f t="shared" si="8"/>
        <v>4424130</v>
      </c>
      <c r="E19" s="400">
        <f t="shared" si="8"/>
        <v>0</v>
      </c>
      <c r="F19" s="400">
        <f t="shared" si="8"/>
        <v>9123440</v>
      </c>
      <c r="G19" s="400">
        <f t="shared" si="8"/>
        <v>0</v>
      </c>
      <c r="H19" s="400">
        <f t="shared" si="8"/>
        <v>4834888</v>
      </c>
      <c r="I19" s="400">
        <f t="shared" si="8"/>
        <v>0</v>
      </c>
      <c r="J19" s="400">
        <f t="shared" si="8"/>
        <v>3885350</v>
      </c>
      <c r="K19" s="400">
        <f t="shared" si="8"/>
        <v>0</v>
      </c>
    </row>
    <row r="20" spans="1:11" s="411" customFormat="1" ht="30.75" customHeight="1">
      <c r="A20" s="410" t="s">
        <v>147</v>
      </c>
      <c r="B20" s="402">
        <f aca="true" t="shared" si="9" ref="B20:K20">B21+B26+B29+B32+B39+B41</f>
        <v>19357800</v>
      </c>
      <c r="C20" s="402">
        <f t="shared" si="9"/>
        <v>0</v>
      </c>
      <c r="D20" s="402">
        <f t="shared" si="9"/>
        <v>4323450</v>
      </c>
      <c r="E20" s="402">
        <f t="shared" si="9"/>
        <v>0</v>
      </c>
      <c r="F20" s="402">
        <f t="shared" si="9"/>
        <v>7573000</v>
      </c>
      <c r="G20" s="402">
        <f t="shared" si="9"/>
        <v>0</v>
      </c>
      <c r="H20" s="402">
        <f t="shared" si="9"/>
        <v>3757700</v>
      </c>
      <c r="I20" s="402">
        <f t="shared" si="9"/>
        <v>0</v>
      </c>
      <c r="J20" s="402">
        <f t="shared" si="9"/>
        <v>3703650</v>
      </c>
      <c r="K20" s="402">
        <f t="shared" si="9"/>
        <v>0</v>
      </c>
    </row>
    <row r="21" spans="1:11" s="406" customFormat="1" ht="30.75" customHeight="1">
      <c r="A21" s="414" t="s">
        <v>34</v>
      </c>
      <c r="B21" s="405">
        <f>SUM(B22:B25)</f>
        <v>6845500</v>
      </c>
      <c r="C21" s="405">
        <f aca="true" t="shared" si="10" ref="C21:K21">SUM(C22:C25)</f>
        <v>0</v>
      </c>
      <c r="D21" s="405">
        <f t="shared" si="10"/>
        <v>2053650</v>
      </c>
      <c r="E21" s="405">
        <f t="shared" si="10"/>
        <v>0</v>
      </c>
      <c r="F21" s="405">
        <f t="shared" si="10"/>
        <v>1369100</v>
      </c>
      <c r="G21" s="405">
        <f t="shared" si="10"/>
        <v>0</v>
      </c>
      <c r="H21" s="405">
        <f t="shared" si="10"/>
        <v>1369100</v>
      </c>
      <c r="I21" s="405">
        <f t="shared" si="10"/>
        <v>0</v>
      </c>
      <c r="J21" s="405">
        <f t="shared" si="10"/>
        <v>2053650</v>
      </c>
      <c r="K21" s="405">
        <f t="shared" si="10"/>
        <v>0</v>
      </c>
    </row>
    <row r="22" spans="1:11" s="408" customFormat="1" ht="30.75" customHeight="1">
      <c r="A22" s="417" t="s">
        <v>143</v>
      </c>
      <c r="B22" s="236">
        <f aca="true" t="shared" si="11" ref="B22:C25">D22+F22+H22+J22</f>
        <v>1121400</v>
      </c>
      <c r="C22" s="236">
        <f t="shared" si="11"/>
        <v>0</v>
      </c>
      <c r="D22" s="236">
        <v>336420</v>
      </c>
      <c r="E22" s="236">
        <v>0</v>
      </c>
      <c r="F22" s="236">
        <v>224280</v>
      </c>
      <c r="G22" s="236">
        <v>0</v>
      </c>
      <c r="H22" s="236">
        <v>224280</v>
      </c>
      <c r="I22" s="236">
        <v>0</v>
      </c>
      <c r="J22" s="236">
        <v>336420</v>
      </c>
      <c r="K22" s="236">
        <v>0</v>
      </c>
    </row>
    <row r="23" spans="1:11" s="408" customFormat="1" ht="30.75" customHeight="1">
      <c r="A23" s="417" t="s">
        <v>142</v>
      </c>
      <c r="B23" s="236">
        <f t="shared" si="11"/>
        <v>1612800</v>
      </c>
      <c r="C23" s="236">
        <f t="shared" si="11"/>
        <v>0</v>
      </c>
      <c r="D23" s="236">
        <v>483840</v>
      </c>
      <c r="E23" s="236">
        <v>0</v>
      </c>
      <c r="F23" s="236">
        <v>322560</v>
      </c>
      <c r="G23" s="236">
        <v>0</v>
      </c>
      <c r="H23" s="236">
        <v>322560</v>
      </c>
      <c r="I23" s="236">
        <v>0</v>
      </c>
      <c r="J23" s="236">
        <v>483840</v>
      </c>
      <c r="K23" s="236">
        <v>0</v>
      </c>
    </row>
    <row r="24" spans="1:11" s="408" customFormat="1" ht="30.75" customHeight="1">
      <c r="A24" s="417" t="s">
        <v>153</v>
      </c>
      <c r="B24" s="236">
        <f t="shared" si="11"/>
        <v>4111300</v>
      </c>
      <c r="C24" s="236">
        <f t="shared" si="11"/>
        <v>0</v>
      </c>
      <c r="D24" s="236">
        <v>1233390</v>
      </c>
      <c r="E24" s="236">
        <v>0</v>
      </c>
      <c r="F24" s="236">
        <v>822260</v>
      </c>
      <c r="G24" s="236">
        <v>0</v>
      </c>
      <c r="H24" s="236">
        <v>822260</v>
      </c>
      <c r="I24" s="236">
        <v>0</v>
      </c>
      <c r="J24" s="236">
        <v>1233390</v>
      </c>
      <c r="K24" s="236">
        <v>0</v>
      </c>
    </row>
    <row r="25" spans="1:11" s="408" customFormat="1" ht="30.75" customHeight="1">
      <c r="A25" s="417" t="s">
        <v>144</v>
      </c>
      <c r="B25" s="236">
        <f t="shared" si="11"/>
        <v>0</v>
      </c>
      <c r="C25" s="236">
        <f t="shared" si="11"/>
        <v>0</v>
      </c>
      <c r="D25" s="236">
        <v>0</v>
      </c>
      <c r="E25" s="236">
        <v>0</v>
      </c>
      <c r="F25" s="236">
        <v>0</v>
      </c>
      <c r="G25" s="236">
        <v>0</v>
      </c>
      <c r="H25" s="236">
        <v>0</v>
      </c>
      <c r="I25" s="236">
        <v>0</v>
      </c>
      <c r="J25" s="236">
        <v>0</v>
      </c>
      <c r="K25" s="236">
        <v>0</v>
      </c>
    </row>
    <row r="26" spans="1:11" s="406" customFormat="1" ht="30.75" customHeight="1">
      <c r="A26" s="414" t="s">
        <v>35</v>
      </c>
      <c r="B26" s="405">
        <f aca="true" t="shared" si="12" ref="B26:K26">SUM(B27:B28)</f>
        <v>6831500</v>
      </c>
      <c r="C26" s="405">
        <f t="shared" si="12"/>
        <v>0</v>
      </c>
      <c r="D26" s="405">
        <f t="shared" si="12"/>
        <v>1400000</v>
      </c>
      <c r="E26" s="405">
        <f t="shared" si="12"/>
        <v>0</v>
      </c>
      <c r="F26" s="405">
        <f t="shared" si="12"/>
        <v>5431500</v>
      </c>
      <c r="G26" s="405">
        <f t="shared" si="12"/>
        <v>0</v>
      </c>
      <c r="H26" s="405">
        <f t="shared" si="12"/>
        <v>0</v>
      </c>
      <c r="I26" s="405">
        <f t="shared" si="12"/>
        <v>0</v>
      </c>
      <c r="J26" s="405">
        <f t="shared" si="12"/>
        <v>0</v>
      </c>
      <c r="K26" s="405">
        <f t="shared" si="12"/>
        <v>0</v>
      </c>
    </row>
    <row r="27" spans="1:11" s="408" customFormat="1" ht="30.75" customHeight="1">
      <c r="A27" s="417" t="s">
        <v>25</v>
      </c>
      <c r="B27" s="236">
        <f>D27+F27+H27+J27</f>
        <v>6831500</v>
      </c>
      <c r="C27" s="236">
        <f>E27+G27+I27+K27</f>
        <v>0</v>
      </c>
      <c r="D27" s="236">
        <v>1400000</v>
      </c>
      <c r="E27" s="236">
        <v>0</v>
      </c>
      <c r="F27" s="236">
        <v>5431500</v>
      </c>
      <c r="G27" s="236">
        <v>0</v>
      </c>
      <c r="H27" s="236">
        <v>0</v>
      </c>
      <c r="I27" s="236">
        <v>0</v>
      </c>
      <c r="J27" s="236">
        <v>0</v>
      </c>
      <c r="K27" s="236">
        <v>0</v>
      </c>
    </row>
    <row r="28" spans="1:11" s="408" customFormat="1" ht="30.75" customHeight="1">
      <c r="A28" s="417" t="s">
        <v>31</v>
      </c>
      <c r="B28" s="236">
        <f>D28+F28+H28+J28</f>
        <v>0</v>
      </c>
      <c r="C28" s="236">
        <f>E28+G28+I28+K28</f>
        <v>0</v>
      </c>
      <c r="D28" s="236">
        <v>0</v>
      </c>
      <c r="E28" s="236">
        <v>0</v>
      </c>
      <c r="F28" s="236">
        <v>0</v>
      </c>
      <c r="G28" s="236">
        <v>0</v>
      </c>
      <c r="H28" s="236">
        <v>0</v>
      </c>
      <c r="I28" s="236">
        <v>0</v>
      </c>
      <c r="J28" s="236">
        <v>0</v>
      </c>
      <c r="K28" s="236">
        <v>0</v>
      </c>
    </row>
    <row r="29" spans="1:11" s="406" customFormat="1" ht="30.75" customHeight="1">
      <c r="A29" s="414" t="s">
        <v>141</v>
      </c>
      <c r="B29" s="405">
        <f aca="true" t="shared" si="13" ref="B29:K29">SUM(B30:B31)</f>
        <v>43000</v>
      </c>
      <c r="C29" s="405">
        <f t="shared" si="13"/>
        <v>0</v>
      </c>
      <c r="D29" s="405">
        <f t="shared" si="13"/>
        <v>0</v>
      </c>
      <c r="E29" s="405">
        <f t="shared" si="13"/>
        <v>0</v>
      </c>
      <c r="F29" s="405">
        <f t="shared" si="13"/>
        <v>43000</v>
      </c>
      <c r="G29" s="405">
        <f t="shared" si="13"/>
        <v>0</v>
      </c>
      <c r="H29" s="405">
        <f t="shared" si="13"/>
        <v>0</v>
      </c>
      <c r="I29" s="405">
        <f t="shared" si="13"/>
        <v>0</v>
      </c>
      <c r="J29" s="405">
        <f t="shared" si="13"/>
        <v>0</v>
      </c>
      <c r="K29" s="405">
        <f t="shared" si="13"/>
        <v>0</v>
      </c>
    </row>
    <row r="30" spans="1:11" s="408" customFormat="1" ht="30.75" customHeight="1">
      <c r="A30" s="417" t="s">
        <v>148</v>
      </c>
      <c r="B30" s="236">
        <f>D30+F30+H30+J30</f>
        <v>43000</v>
      </c>
      <c r="C30" s="236">
        <f>E30+G30+I30+K30</f>
        <v>0</v>
      </c>
      <c r="D30" s="236">
        <v>0</v>
      </c>
      <c r="E30" s="236">
        <v>0</v>
      </c>
      <c r="F30" s="236">
        <v>43000</v>
      </c>
      <c r="G30" s="236">
        <v>0</v>
      </c>
      <c r="H30" s="236">
        <v>0</v>
      </c>
      <c r="I30" s="236">
        <v>0</v>
      </c>
      <c r="J30" s="236">
        <v>0</v>
      </c>
      <c r="K30" s="236">
        <v>0</v>
      </c>
    </row>
    <row r="31" spans="1:11" s="408" customFormat="1" ht="42">
      <c r="A31" s="417" t="s">
        <v>149</v>
      </c>
      <c r="B31" s="236">
        <f>D31+F31+H31+J31</f>
        <v>0</v>
      </c>
      <c r="C31" s="236">
        <f>E31+G31+I31+K31</f>
        <v>0</v>
      </c>
      <c r="D31" s="236">
        <v>0</v>
      </c>
      <c r="E31" s="236">
        <v>0</v>
      </c>
      <c r="F31" s="236">
        <v>0</v>
      </c>
      <c r="G31" s="236">
        <v>0</v>
      </c>
      <c r="H31" s="236">
        <v>0</v>
      </c>
      <c r="I31" s="236">
        <v>0</v>
      </c>
      <c r="J31" s="236">
        <v>0</v>
      </c>
      <c r="K31" s="236">
        <v>0</v>
      </c>
    </row>
    <row r="32" spans="1:11" s="406" customFormat="1" ht="30.75" customHeight="1">
      <c r="A32" s="414" t="s">
        <v>36</v>
      </c>
      <c r="B32" s="405">
        <f aca="true" t="shared" si="14" ref="B32:K32">SUM(B33:B38)</f>
        <v>5637800</v>
      </c>
      <c r="C32" s="405">
        <f t="shared" si="14"/>
        <v>0</v>
      </c>
      <c r="D32" s="405">
        <f t="shared" si="14"/>
        <v>869800</v>
      </c>
      <c r="E32" s="405">
        <f t="shared" si="14"/>
        <v>0</v>
      </c>
      <c r="F32" s="405">
        <f t="shared" si="14"/>
        <v>729400</v>
      </c>
      <c r="G32" s="405">
        <f t="shared" si="14"/>
        <v>0</v>
      </c>
      <c r="H32" s="405">
        <f t="shared" si="14"/>
        <v>2388600</v>
      </c>
      <c r="I32" s="405">
        <f t="shared" si="14"/>
        <v>0</v>
      </c>
      <c r="J32" s="405">
        <f t="shared" si="14"/>
        <v>1650000</v>
      </c>
      <c r="K32" s="405">
        <f t="shared" si="14"/>
        <v>0</v>
      </c>
    </row>
    <row r="33" spans="1:11" s="408" customFormat="1" ht="30.75" customHeight="1">
      <c r="A33" s="417" t="s">
        <v>150</v>
      </c>
      <c r="B33" s="236">
        <f aca="true" t="shared" si="15" ref="B33:C38">D33+F33+H33+J33</f>
        <v>5333000</v>
      </c>
      <c r="C33" s="236">
        <f t="shared" si="15"/>
        <v>0</v>
      </c>
      <c r="D33" s="236">
        <v>869800</v>
      </c>
      <c r="E33" s="236">
        <v>0</v>
      </c>
      <c r="F33" s="236">
        <v>574600</v>
      </c>
      <c r="G33" s="236">
        <v>0</v>
      </c>
      <c r="H33" s="236">
        <v>2238600</v>
      </c>
      <c r="I33" s="236">
        <v>0</v>
      </c>
      <c r="J33" s="236">
        <v>1650000</v>
      </c>
      <c r="K33" s="236">
        <v>0</v>
      </c>
    </row>
    <row r="34" spans="1:11" s="408" customFormat="1" ht="30.75" customHeight="1">
      <c r="A34" s="417" t="s">
        <v>151</v>
      </c>
      <c r="B34" s="236">
        <f t="shared" si="15"/>
        <v>0</v>
      </c>
      <c r="C34" s="236">
        <f t="shared" si="15"/>
        <v>0</v>
      </c>
      <c r="D34" s="236">
        <v>0</v>
      </c>
      <c r="E34" s="236">
        <v>0</v>
      </c>
      <c r="F34" s="236">
        <v>0</v>
      </c>
      <c r="G34" s="236">
        <v>0</v>
      </c>
      <c r="H34" s="236">
        <v>0</v>
      </c>
      <c r="I34" s="236">
        <v>0</v>
      </c>
      <c r="J34" s="236">
        <v>0</v>
      </c>
      <c r="K34" s="236">
        <v>0</v>
      </c>
    </row>
    <row r="35" spans="1:11" s="408" customFormat="1" ht="30.75" customHeight="1">
      <c r="A35" s="417" t="s">
        <v>152</v>
      </c>
      <c r="B35" s="236">
        <f t="shared" si="15"/>
        <v>0</v>
      </c>
      <c r="C35" s="236">
        <f t="shared" si="15"/>
        <v>0</v>
      </c>
      <c r="D35" s="236">
        <v>0</v>
      </c>
      <c r="E35" s="236">
        <v>0</v>
      </c>
      <c r="F35" s="236">
        <v>0</v>
      </c>
      <c r="G35" s="236">
        <v>0</v>
      </c>
      <c r="H35" s="236">
        <v>0</v>
      </c>
      <c r="I35" s="236">
        <v>0</v>
      </c>
      <c r="J35" s="236">
        <v>0</v>
      </c>
      <c r="K35" s="236">
        <v>0</v>
      </c>
    </row>
    <row r="36" spans="1:11" s="408" customFormat="1" ht="42">
      <c r="A36" s="417" t="s">
        <v>236</v>
      </c>
      <c r="B36" s="236">
        <f t="shared" si="15"/>
        <v>304800</v>
      </c>
      <c r="C36" s="236">
        <f t="shared" si="15"/>
        <v>0</v>
      </c>
      <c r="D36" s="236">
        <v>0</v>
      </c>
      <c r="E36" s="236">
        <v>0</v>
      </c>
      <c r="F36" s="236">
        <v>154800</v>
      </c>
      <c r="G36" s="236">
        <v>0</v>
      </c>
      <c r="H36" s="236">
        <v>150000</v>
      </c>
      <c r="I36" s="236">
        <v>0</v>
      </c>
      <c r="J36" s="236">
        <v>0</v>
      </c>
      <c r="K36" s="236">
        <v>0</v>
      </c>
    </row>
    <row r="37" spans="1:11" s="408" customFormat="1" ht="30.75" customHeight="1">
      <c r="A37" s="417" t="s">
        <v>181</v>
      </c>
      <c r="B37" s="236">
        <f t="shared" si="15"/>
        <v>0</v>
      </c>
      <c r="C37" s="236">
        <f t="shared" si="15"/>
        <v>0</v>
      </c>
      <c r="D37" s="236">
        <v>0</v>
      </c>
      <c r="E37" s="236">
        <v>0</v>
      </c>
      <c r="F37" s="236">
        <v>0</v>
      </c>
      <c r="G37" s="236">
        <v>0</v>
      </c>
      <c r="H37" s="236">
        <v>0</v>
      </c>
      <c r="I37" s="236">
        <v>0</v>
      </c>
      <c r="J37" s="236">
        <v>0</v>
      </c>
      <c r="K37" s="236">
        <v>0</v>
      </c>
    </row>
    <row r="38" spans="1:11" s="408" customFormat="1" ht="30.75" customHeight="1">
      <c r="A38" s="417" t="s">
        <v>182</v>
      </c>
      <c r="B38" s="236">
        <f t="shared" si="15"/>
        <v>0</v>
      </c>
      <c r="C38" s="236">
        <f t="shared" si="15"/>
        <v>0</v>
      </c>
      <c r="D38" s="236">
        <v>0</v>
      </c>
      <c r="E38" s="236">
        <v>0</v>
      </c>
      <c r="F38" s="236">
        <v>0</v>
      </c>
      <c r="G38" s="236">
        <v>0</v>
      </c>
      <c r="H38" s="236">
        <v>0</v>
      </c>
      <c r="I38" s="236">
        <v>0</v>
      </c>
      <c r="J38" s="236">
        <v>0</v>
      </c>
      <c r="K38" s="236">
        <v>0</v>
      </c>
    </row>
    <row r="39" spans="1:11" s="406" customFormat="1" ht="30.75" customHeight="1">
      <c r="A39" s="414" t="s">
        <v>183</v>
      </c>
      <c r="B39" s="405">
        <f aca="true" t="shared" si="16" ref="B39:K39">SUM(B40)</f>
        <v>0</v>
      </c>
      <c r="C39" s="405">
        <f t="shared" si="16"/>
        <v>0</v>
      </c>
      <c r="D39" s="405">
        <f t="shared" si="16"/>
        <v>0</v>
      </c>
      <c r="E39" s="405">
        <f t="shared" si="16"/>
        <v>0</v>
      </c>
      <c r="F39" s="405">
        <f t="shared" si="16"/>
        <v>0</v>
      </c>
      <c r="G39" s="405">
        <f t="shared" si="16"/>
        <v>0</v>
      </c>
      <c r="H39" s="405">
        <f t="shared" si="16"/>
        <v>0</v>
      </c>
      <c r="I39" s="405">
        <f t="shared" si="16"/>
        <v>0</v>
      </c>
      <c r="J39" s="405">
        <f t="shared" si="16"/>
        <v>0</v>
      </c>
      <c r="K39" s="405">
        <f t="shared" si="16"/>
        <v>0</v>
      </c>
    </row>
    <row r="40" spans="1:11" s="408" customFormat="1" ht="30.75" customHeight="1">
      <c r="A40" s="417" t="s">
        <v>184</v>
      </c>
      <c r="B40" s="236">
        <f>D40+F40+H40+J40</f>
        <v>0</v>
      </c>
      <c r="C40" s="236">
        <f>E40+G40+I40+K40</f>
        <v>0</v>
      </c>
      <c r="D40" s="236">
        <v>0</v>
      </c>
      <c r="E40" s="236">
        <v>0</v>
      </c>
      <c r="F40" s="236">
        <v>0</v>
      </c>
      <c r="G40" s="236">
        <v>0</v>
      </c>
      <c r="H40" s="236">
        <v>0</v>
      </c>
      <c r="I40" s="236">
        <v>0</v>
      </c>
      <c r="J40" s="236">
        <v>0</v>
      </c>
      <c r="K40" s="236">
        <v>0</v>
      </c>
    </row>
    <row r="41" spans="1:11" s="406" customFormat="1" ht="30.75" customHeight="1">
      <c r="A41" s="414" t="s">
        <v>186</v>
      </c>
      <c r="B41" s="405">
        <f aca="true" t="shared" si="17" ref="B41:K41">SUM(B42)</f>
        <v>0</v>
      </c>
      <c r="C41" s="405">
        <f t="shared" si="17"/>
        <v>0</v>
      </c>
      <c r="D41" s="405">
        <f t="shared" si="17"/>
        <v>0</v>
      </c>
      <c r="E41" s="405">
        <f t="shared" si="17"/>
        <v>0</v>
      </c>
      <c r="F41" s="405">
        <f t="shared" si="17"/>
        <v>0</v>
      </c>
      <c r="G41" s="405">
        <f t="shared" si="17"/>
        <v>0</v>
      </c>
      <c r="H41" s="405">
        <f t="shared" si="17"/>
        <v>0</v>
      </c>
      <c r="I41" s="405">
        <f t="shared" si="17"/>
        <v>0</v>
      </c>
      <c r="J41" s="405">
        <f t="shared" si="17"/>
        <v>0</v>
      </c>
      <c r="K41" s="405">
        <f t="shared" si="17"/>
        <v>0</v>
      </c>
    </row>
    <row r="42" spans="1:11" s="408" customFormat="1" ht="30.75" customHeight="1">
      <c r="A42" s="417" t="s">
        <v>187</v>
      </c>
      <c r="B42" s="236">
        <f>D42+F42+H42+J42</f>
        <v>0</v>
      </c>
      <c r="C42" s="236">
        <f>E42+G42+I42+K42</f>
        <v>0</v>
      </c>
      <c r="D42" s="236">
        <v>0</v>
      </c>
      <c r="E42" s="236">
        <v>0</v>
      </c>
      <c r="F42" s="236">
        <v>0</v>
      </c>
      <c r="G42" s="236">
        <v>0</v>
      </c>
      <c r="H42" s="236">
        <v>0</v>
      </c>
      <c r="I42" s="236">
        <v>0</v>
      </c>
      <c r="J42" s="236">
        <v>0</v>
      </c>
      <c r="K42" s="236">
        <v>0</v>
      </c>
    </row>
    <row r="43" spans="1:11" s="411" customFormat="1" ht="30.75" customHeight="1">
      <c r="A43" s="182" t="s">
        <v>154</v>
      </c>
      <c r="B43" s="402">
        <f aca="true" t="shared" si="18" ref="B43:K43">B44</f>
        <v>2480008</v>
      </c>
      <c r="C43" s="402">
        <f t="shared" si="18"/>
        <v>0</v>
      </c>
      <c r="D43" s="402">
        <f t="shared" si="18"/>
        <v>100680</v>
      </c>
      <c r="E43" s="402">
        <f t="shared" si="18"/>
        <v>0</v>
      </c>
      <c r="F43" s="402">
        <f t="shared" si="18"/>
        <v>1120440</v>
      </c>
      <c r="G43" s="402">
        <f t="shared" si="18"/>
        <v>0</v>
      </c>
      <c r="H43" s="402">
        <f t="shared" si="18"/>
        <v>1077188</v>
      </c>
      <c r="I43" s="402">
        <f t="shared" si="18"/>
        <v>0</v>
      </c>
      <c r="J43" s="402">
        <f t="shared" si="18"/>
        <v>181700</v>
      </c>
      <c r="K43" s="402">
        <f t="shared" si="18"/>
        <v>0</v>
      </c>
    </row>
    <row r="44" spans="1:11" s="406" customFormat="1" ht="30.75" customHeight="1">
      <c r="A44" s="414" t="s">
        <v>36</v>
      </c>
      <c r="B44" s="405">
        <f aca="true" t="shared" si="19" ref="B44:K44">SUM(B45:B46)</f>
        <v>2480008</v>
      </c>
      <c r="C44" s="405">
        <f t="shared" si="19"/>
        <v>0</v>
      </c>
      <c r="D44" s="405">
        <f t="shared" si="19"/>
        <v>100680</v>
      </c>
      <c r="E44" s="405">
        <f t="shared" si="19"/>
        <v>0</v>
      </c>
      <c r="F44" s="405">
        <f t="shared" si="19"/>
        <v>1120440</v>
      </c>
      <c r="G44" s="405">
        <f t="shared" si="19"/>
        <v>0</v>
      </c>
      <c r="H44" s="405">
        <f t="shared" si="19"/>
        <v>1077188</v>
      </c>
      <c r="I44" s="405">
        <f t="shared" si="19"/>
        <v>0</v>
      </c>
      <c r="J44" s="405">
        <f t="shared" si="19"/>
        <v>181700</v>
      </c>
      <c r="K44" s="405">
        <f t="shared" si="19"/>
        <v>0</v>
      </c>
    </row>
    <row r="45" spans="1:11" s="408" customFormat="1" ht="30.75" customHeight="1">
      <c r="A45" s="417" t="s">
        <v>155</v>
      </c>
      <c r="B45" s="236">
        <f>D45+F45+H45+J45</f>
        <v>1123300</v>
      </c>
      <c r="C45" s="236">
        <f>E45+G45+I45+K45</f>
        <v>0</v>
      </c>
      <c r="D45" s="236">
        <v>0</v>
      </c>
      <c r="E45" s="236">
        <v>0</v>
      </c>
      <c r="F45" s="236">
        <v>680000</v>
      </c>
      <c r="G45" s="236">
        <v>0</v>
      </c>
      <c r="H45" s="236">
        <v>261600</v>
      </c>
      <c r="I45" s="236">
        <v>0</v>
      </c>
      <c r="J45" s="236">
        <v>181700</v>
      </c>
      <c r="K45" s="236">
        <v>0</v>
      </c>
    </row>
    <row r="46" spans="1:11" s="408" customFormat="1" ht="42">
      <c r="A46" s="417" t="s">
        <v>156</v>
      </c>
      <c r="B46" s="236">
        <f>D46+F46+H46+J46</f>
        <v>1356708</v>
      </c>
      <c r="C46" s="236">
        <f>E46+G46+I46+K46</f>
        <v>0</v>
      </c>
      <c r="D46" s="236">
        <v>100680</v>
      </c>
      <c r="E46" s="236">
        <v>0</v>
      </c>
      <c r="F46" s="236">
        <v>440440</v>
      </c>
      <c r="G46" s="236">
        <v>0</v>
      </c>
      <c r="H46" s="236">
        <v>815588</v>
      </c>
      <c r="I46" s="236">
        <v>0</v>
      </c>
      <c r="J46" s="236">
        <v>0</v>
      </c>
      <c r="K46" s="236">
        <v>0</v>
      </c>
    </row>
    <row r="47" spans="1:11" s="413" customFormat="1" ht="30.75" customHeight="1">
      <c r="A47" s="183" t="s">
        <v>157</v>
      </c>
      <c r="B47" s="412">
        <f aca="true" t="shared" si="20" ref="B47:K48">B48</f>
        <v>430000</v>
      </c>
      <c r="C47" s="412">
        <f t="shared" si="20"/>
        <v>0</v>
      </c>
      <c r="D47" s="412">
        <f t="shared" si="20"/>
        <v>0</v>
      </c>
      <c r="E47" s="412">
        <f t="shared" si="20"/>
        <v>0</v>
      </c>
      <c r="F47" s="412">
        <f t="shared" si="20"/>
        <v>430000</v>
      </c>
      <c r="G47" s="412">
        <f t="shared" si="20"/>
        <v>0</v>
      </c>
      <c r="H47" s="412">
        <f t="shared" si="20"/>
        <v>0</v>
      </c>
      <c r="I47" s="412">
        <f t="shared" si="20"/>
        <v>0</v>
      </c>
      <c r="J47" s="412">
        <f t="shared" si="20"/>
        <v>0</v>
      </c>
      <c r="K47" s="412">
        <f t="shared" si="20"/>
        <v>0</v>
      </c>
    </row>
    <row r="48" spans="1:11" s="406" customFormat="1" ht="30.75" customHeight="1">
      <c r="A48" s="414" t="s">
        <v>36</v>
      </c>
      <c r="B48" s="405">
        <f t="shared" si="20"/>
        <v>430000</v>
      </c>
      <c r="C48" s="405">
        <f t="shared" si="20"/>
        <v>0</v>
      </c>
      <c r="D48" s="405">
        <f t="shared" si="20"/>
        <v>0</v>
      </c>
      <c r="E48" s="405">
        <f t="shared" si="20"/>
        <v>0</v>
      </c>
      <c r="F48" s="405">
        <f t="shared" si="20"/>
        <v>430000</v>
      </c>
      <c r="G48" s="405">
        <f t="shared" si="20"/>
        <v>0</v>
      </c>
      <c r="H48" s="405">
        <f t="shared" si="20"/>
        <v>0</v>
      </c>
      <c r="I48" s="405">
        <f t="shared" si="20"/>
        <v>0</v>
      </c>
      <c r="J48" s="405">
        <f t="shared" si="20"/>
        <v>0</v>
      </c>
      <c r="K48" s="405">
        <f t="shared" si="20"/>
        <v>0</v>
      </c>
    </row>
    <row r="49" spans="1:11" s="408" customFormat="1" ht="30.75" customHeight="1">
      <c r="A49" s="417" t="s">
        <v>158</v>
      </c>
      <c r="B49" s="236">
        <f>D49+F49+H49+J49</f>
        <v>430000</v>
      </c>
      <c r="C49" s="236">
        <f>E49+G49+I49+K49</f>
        <v>0</v>
      </c>
      <c r="D49" s="236">
        <v>0</v>
      </c>
      <c r="E49" s="236">
        <v>0</v>
      </c>
      <c r="F49" s="236">
        <v>430000</v>
      </c>
      <c r="G49" s="236">
        <v>0</v>
      </c>
      <c r="H49" s="236">
        <v>0</v>
      </c>
      <c r="I49" s="236">
        <v>0</v>
      </c>
      <c r="J49" s="236">
        <v>0</v>
      </c>
      <c r="K49" s="236">
        <v>0</v>
      </c>
    </row>
    <row r="50" spans="1:11" s="401" customFormat="1" ht="30.75" customHeight="1">
      <c r="A50" s="184" t="s">
        <v>173</v>
      </c>
      <c r="B50" s="400">
        <f aca="true" t="shared" si="21" ref="B50:K50">B51+B63</f>
        <v>9000000</v>
      </c>
      <c r="C50" s="400">
        <f t="shared" si="21"/>
        <v>0</v>
      </c>
      <c r="D50" s="400">
        <f t="shared" si="21"/>
        <v>750000</v>
      </c>
      <c r="E50" s="400">
        <f t="shared" si="21"/>
        <v>0</v>
      </c>
      <c r="F50" s="400">
        <f t="shared" si="21"/>
        <v>6000000</v>
      </c>
      <c r="G50" s="400">
        <f t="shared" si="21"/>
        <v>0</v>
      </c>
      <c r="H50" s="400">
        <f t="shared" si="21"/>
        <v>2250000</v>
      </c>
      <c r="I50" s="400">
        <f t="shared" si="21"/>
        <v>0</v>
      </c>
      <c r="J50" s="400">
        <f t="shared" si="21"/>
        <v>0</v>
      </c>
      <c r="K50" s="400">
        <f t="shared" si="21"/>
        <v>0</v>
      </c>
    </row>
    <row r="51" spans="1:11" s="403" customFormat="1" ht="42">
      <c r="A51" s="185" t="s">
        <v>159</v>
      </c>
      <c r="B51" s="402">
        <f aca="true" t="shared" si="22" ref="B51:K51">SUM(B52:B62)</f>
        <v>9000000</v>
      </c>
      <c r="C51" s="402">
        <f t="shared" si="22"/>
        <v>0</v>
      </c>
      <c r="D51" s="402">
        <f t="shared" si="22"/>
        <v>750000</v>
      </c>
      <c r="E51" s="402">
        <f t="shared" si="22"/>
        <v>0</v>
      </c>
      <c r="F51" s="402">
        <f t="shared" si="22"/>
        <v>6000000</v>
      </c>
      <c r="G51" s="402">
        <f t="shared" si="22"/>
        <v>0</v>
      </c>
      <c r="H51" s="402">
        <f t="shared" si="22"/>
        <v>2250000</v>
      </c>
      <c r="I51" s="402">
        <f t="shared" si="22"/>
        <v>0</v>
      </c>
      <c r="J51" s="402">
        <f t="shared" si="22"/>
        <v>0</v>
      </c>
      <c r="K51" s="402">
        <f t="shared" si="22"/>
        <v>0</v>
      </c>
    </row>
    <row r="52" spans="1:11" s="408" customFormat="1" ht="21">
      <c r="A52" s="417" t="s">
        <v>170</v>
      </c>
      <c r="B52" s="236">
        <f aca="true" t="shared" si="23" ref="B52:C62">D52+F52+H52+J52</f>
        <v>6750000</v>
      </c>
      <c r="C52" s="236">
        <f t="shared" si="23"/>
        <v>0</v>
      </c>
      <c r="D52" s="236">
        <v>750000</v>
      </c>
      <c r="E52" s="236">
        <v>0</v>
      </c>
      <c r="F52" s="236">
        <v>6000000</v>
      </c>
      <c r="G52" s="236">
        <v>0</v>
      </c>
      <c r="H52" s="236">
        <v>0</v>
      </c>
      <c r="I52" s="236">
        <v>0</v>
      </c>
      <c r="J52" s="236">
        <v>0</v>
      </c>
      <c r="K52" s="236">
        <v>0</v>
      </c>
    </row>
    <row r="53" spans="1:11" s="408" customFormat="1" ht="21">
      <c r="A53" s="417" t="s">
        <v>169</v>
      </c>
      <c r="B53" s="236">
        <f t="shared" si="23"/>
        <v>0</v>
      </c>
      <c r="C53" s="236">
        <f t="shared" si="23"/>
        <v>0</v>
      </c>
      <c r="D53" s="236">
        <v>0</v>
      </c>
      <c r="E53" s="236">
        <v>0</v>
      </c>
      <c r="F53" s="236">
        <v>0</v>
      </c>
      <c r="G53" s="236">
        <v>0</v>
      </c>
      <c r="H53" s="236">
        <v>0</v>
      </c>
      <c r="I53" s="236">
        <v>0</v>
      </c>
      <c r="J53" s="236">
        <v>0</v>
      </c>
      <c r="K53" s="236">
        <v>0</v>
      </c>
    </row>
    <row r="54" spans="1:11" s="408" customFormat="1" ht="42">
      <c r="A54" s="417" t="s">
        <v>160</v>
      </c>
      <c r="B54" s="236">
        <f t="shared" si="23"/>
        <v>0</v>
      </c>
      <c r="C54" s="236">
        <f t="shared" si="23"/>
        <v>0</v>
      </c>
      <c r="D54" s="236">
        <v>0</v>
      </c>
      <c r="E54" s="236">
        <v>0</v>
      </c>
      <c r="F54" s="236">
        <v>0</v>
      </c>
      <c r="G54" s="236">
        <v>0</v>
      </c>
      <c r="H54" s="236">
        <v>0</v>
      </c>
      <c r="I54" s="236">
        <v>0</v>
      </c>
      <c r="J54" s="236">
        <v>0</v>
      </c>
      <c r="K54" s="236">
        <v>0</v>
      </c>
    </row>
    <row r="55" spans="1:11" s="408" customFormat="1" ht="42">
      <c r="A55" s="417" t="s">
        <v>161</v>
      </c>
      <c r="B55" s="236">
        <f t="shared" si="23"/>
        <v>0</v>
      </c>
      <c r="C55" s="236">
        <f t="shared" si="23"/>
        <v>0</v>
      </c>
      <c r="D55" s="236">
        <v>0</v>
      </c>
      <c r="E55" s="236">
        <v>0</v>
      </c>
      <c r="F55" s="236">
        <v>0</v>
      </c>
      <c r="G55" s="236">
        <v>0</v>
      </c>
      <c r="H55" s="236">
        <v>0</v>
      </c>
      <c r="I55" s="236">
        <v>0</v>
      </c>
      <c r="J55" s="236">
        <v>0</v>
      </c>
      <c r="K55" s="236">
        <v>0</v>
      </c>
    </row>
    <row r="56" spans="1:11" s="408" customFormat="1" ht="42">
      <c r="A56" s="417" t="s">
        <v>162</v>
      </c>
      <c r="B56" s="236">
        <f t="shared" si="23"/>
        <v>1250000</v>
      </c>
      <c r="C56" s="236">
        <f t="shared" si="23"/>
        <v>0</v>
      </c>
      <c r="D56" s="236">
        <v>0</v>
      </c>
      <c r="E56" s="236">
        <v>0</v>
      </c>
      <c r="F56" s="236">
        <v>0</v>
      </c>
      <c r="G56" s="236">
        <v>0</v>
      </c>
      <c r="H56" s="236">
        <v>1250000</v>
      </c>
      <c r="I56" s="236">
        <v>0</v>
      </c>
      <c r="J56" s="236">
        <v>0</v>
      </c>
      <c r="K56" s="236">
        <v>0</v>
      </c>
    </row>
    <row r="57" spans="1:11" s="408" customFormat="1" ht="63">
      <c r="A57" s="417" t="s">
        <v>163</v>
      </c>
      <c r="B57" s="236">
        <f t="shared" si="23"/>
        <v>0</v>
      </c>
      <c r="C57" s="236">
        <f t="shared" si="23"/>
        <v>0</v>
      </c>
      <c r="D57" s="236">
        <v>0</v>
      </c>
      <c r="E57" s="236">
        <v>0</v>
      </c>
      <c r="F57" s="236">
        <v>0</v>
      </c>
      <c r="G57" s="236">
        <v>0</v>
      </c>
      <c r="H57" s="236">
        <v>0</v>
      </c>
      <c r="I57" s="236">
        <v>0</v>
      </c>
      <c r="J57" s="236">
        <v>0</v>
      </c>
      <c r="K57" s="236">
        <v>0</v>
      </c>
    </row>
    <row r="58" spans="1:11" s="408" customFormat="1" ht="42">
      <c r="A58" s="417" t="s">
        <v>164</v>
      </c>
      <c r="B58" s="236">
        <f t="shared" si="23"/>
        <v>0</v>
      </c>
      <c r="C58" s="236">
        <f t="shared" si="23"/>
        <v>0</v>
      </c>
      <c r="D58" s="236">
        <v>0</v>
      </c>
      <c r="E58" s="236">
        <v>0</v>
      </c>
      <c r="F58" s="236">
        <v>0</v>
      </c>
      <c r="G58" s="236">
        <v>0</v>
      </c>
      <c r="H58" s="236">
        <v>0</v>
      </c>
      <c r="I58" s="236">
        <v>0</v>
      </c>
      <c r="J58" s="236">
        <v>0</v>
      </c>
      <c r="K58" s="236">
        <v>0</v>
      </c>
    </row>
    <row r="59" spans="1:11" s="408" customFormat="1" ht="42">
      <c r="A59" s="417" t="s">
        <v>165</v>
      </c>
      <c r="B59" s="236">
        <f t="shared" si="23"/>
        <v>0</v>
      </c>
      <c r="C59" s="236">
        <f t="shared" si="23"/>
        <v>0</v>
      </c>
      <c r="D59" s="236">
        <v>0</v>
      </c>
      <c r="E59" s="236">
        <v>0</v>
      </c>
      <c r="F59" s="236">
        <v>0</v>
      </c>
      <c r="G59" s="236">
        <v>0</v>
      </c>
      <c r="H59" s="236">
        <v>0</v>
      </c>
      <c r="I59" s="236">
        <v>0</v>
      </c>
      <c r="J59" s="236">
        <v>0</v>
      </c>
      <c r="K59" s="236">
        <v>0</v>
      </c>
    </row>
    <row r="60" spans="1:11" s="408" customFormat="1" ht="26.25" customHeight="1">
      <c r="A60" s="417" t="s">
        <v>166</v>
      </c>
      <c r="B60" s="236">
        <f t="shared" si="23"/>
        <v>0</v>
      </c>
      <c r="C60" s="236">
        <f t="shared" si="23"/>
        <v>0</v>
      </c>
      <c r="D60" s="236">
        <v>0</v>
      </c>
      <c r="E60" s="236">
        <v>0</v>
      </c>
      <c r="F60" s="236">
        <v>0</v>
      </c>
      <c r="G60" s="236">
        <v>0</v>
      </c>
      <c r="H60" s="236">
        <v>0</v>
      </c>
      <c r="I60" s="236">
        <v>0</v>
      </c>
      <c r="J60" s="236">
        <v>0</v>
      </c>
      <c r="K60" s="236">
        <v>0</v>
      </c>
    </row>
    <row r="61" spans="1:11" s="408" customFormat="1" ht="42">
      <c r="A61" s="417" t="s">
        <v>167</v>
      </c>
      <c r="B61" s="236">
        <f t="shared" si="23"/>
        <v>0</v>
      </c>
      <c r="C61" s="236">
        <f t="shared" si="23"/>
        <v>0</v>
      </c>
      <c r="D61" s="236">
        <v>0</v>
      </c>
      <c r="E61" s="236">
        <v>0</v>
      </c>
      <c r="F61" s="236">
        <v>0</v>
      </c>
      <c r="G61" s="236">
        <v>0</v>
      </c>
      <c r="H61" s="236">
        <v>0</v>
      </c>
      <c r="I61" s="236">
        <v>0</v>
      </c>
      <c r="J61" s="236">
        <v>0</v>
      </c>
      <c r="K61" s="236">
        <v>0</v>
      </c>
    </row>
    <row r="62" spans="1:11" s="408" customFormat="1" ht="42">
      <c r="A62" s="417" t="s">
        <v>168</v>
      </c>
      <c r="B62" s="236">
        <f t="shared" si="23"/>
        <v>1000000</v>
      </c>
      <c r="C62" s="236">
        <f t="shared" si="23"/>
        <v>0</v>
      </c>
      <c r="D62" s="236">
        <v>0</v>
      </c>
      <c r="E62" s="236">
        <v>0</v>
      </c>
      <c r="F62" s="236">
        <v>0</v>
      </c>
      <c r="G62" s="236">
        <v>0</v>
      </c>
      <c r="H62" s="236">
        <v>1000000</v>
      </c>
      <c r="I62" s="236">
        <v>0</v>
      </c>
      <c r="J62" s="236">
        <v>0</v>
      </c>
      <c r="K62" s="236">
        <v>0</v>
      </c>
    </row>
    <row r="63" spans="1:11" s="403" customFormat="1" ht="42">
      <c r="A63" s="185" t="s">
        <v>171</v>
      </c>
      <c r="B63" s="402">
        <f aca="true" t="shared" si="24" ref="B63:K64">B64</f>
        <v>0</v>
      </c>
      <c r="C63" s="402">
        <f t="shared" si="24"/>
        <v>0</v>
      </c>
      <c r="D63" s="402">
        <f t="shared" si="24"/>
        <v>0</v>
      </c>
      <c r="E63" s="402">
        <f t="shared" si="24"/>
        <v>0</v>
      </c>
      <c r="F63" s="402">
        <f t="shared" si="24"/>
        <v>0</v>
      </c>
      <c r="G63" s="402">
        <f t="shared" si="24"/>
        <v>0</v>
      </c>
      <c r="H63" s="402">
        <f t="shared" si="24"/>
        <v>0</v>
      </c>
      <c r="I63" s="402">
        <f t="shared" si="24"/>
        <v>0</v>
      </c>
      <c r="J63" s="402">
        <f t="shared" si="24"/>
        <v>0</v>
      </c>
      <c r="K63" s="402">
        <f t="shared" si="24"/>
        <v>0</v>
      </c>
    </row>
    <row r="64" spans="1:11" s="406" customFormat="1" ht="30.75" customHeight="1">
      <c r="A64" s="414" t="s">
        <v>141</v>
      </c>
      <c r="B64" s="405">
        <f t="shared" si="24"/>
        <v>0</v>
      </c>
      <c r="C64" s="405">
        <f t="shared" si="24"/>
        <v>0</v>
      </c>
      <c r="D64" s="405">
        <f t="shared" si="24"/>
        <v>0</v>
      </c>
      <c r="E64" s="405">
        <f t="shared" si="24"/>
        <v>0</v>
      </c>
      <c r="F64" s="405">
        <f t="shared" si="24"/>
        <v>0</v>
      </c>
      <c r="G64" s="405">
        <f t="shared" si="24"/>
        <v>0</v>
      </c>
      <c r="H64" s="405">
        <f t="shared" si="24"/>
        <v>0</v>
      </c>
      <c r="I64" s="405">
        <f t="shared" si="24"/>
        <v>0</v>
      </c>
      <c r="J64" s="405">
        <f t="shared" si="24"/>
        <v>0</v>
      </c>
      <c r="K64" s="405">
        <f t="shared" si="24"/>
        <v>0</v>
      </c>
    </row>
    <row r="65" spans="1:11" s="408" customFormat="1" ht="30.75" customHeight="1">
      <c r="A65" s="417" t="s">
        <v>172</v>
      </c>
      <c r="B65" s="236">
        <f>D65+F65+H65+J65</f>
        <v>0</v>
      </c>
      <c r="C65" s="236">
        <f>E65+G65+I65+K65</f>
        <v>0</v>
      </c>
      <c r="D65" s="236">
        <v>0</v>
      </c>
      <c r="E65" s="236">
        <v>0</v>
      </c>
      <c r="F65" s="236">
        <v>0</v>
      </c>
      <c r="G65" s="236">
        <v>0</v>
      </c>
      <c r="H65" s="236">
        <v>0</v>
      </c>
      <c r="I65" s="236">
        <v>0</v>
      </c>
      <c r="J65" s="236">
        <v>0</v>
      </c>
      <c r="K65" s="236">
        <v>0</v>
      </c>
    </row>
    <row r="66" spans="1:11" s="401" customFormat="1" ht="30.75" customHeight="1">
      <c r="A66" s="184" t="s">
        <v>174</v>
      </c>
      <c r="B66" s="400">
        <f aca="true" t="shared" si="25" ref="B66:K66">B67+B70+B73</f>
        <v>837760</v>
      </c>
      <c r="C66" s="400">
        <f t="shared" si="25"/>
        <v>0</v>
      </c>
      <c r="D66" s="400">
        <f t="shared" si="25"/>
        <v>0</v>
      </c>
      <c r="E66" s="400">
        <f t="shared" si="25"/>
        <v>0</v>
      </c>
      <c r="F66" s="400">
        <f t="shared" si="25"/>
        <v>45700</v>
      </c>
      <c r="G66" s="400">
        <f t="shared" si="25"/>
        <v>0</v>
      </c>
      <c r="H66" s="400">
        <f t="shared" si="25"/>
        <v>92060</v>
      </c>
      <c r="I66" s="400">
        <f t="shared" si="25"/>
        <v>0</v>
      </c>
      <c r="J66" s="400">
        <f t="shared" si="25"/>
        <v>700000</v>
      </c>
      <c r="K66" s="400">
        <f t="shared" si="25"/>
        <v>0</v>
      </c>
    </row>
    <row r="67" spans="1:11" s="403" customFormat="1" ht="30.75" customHeight="1">
      <c r="A67" s="182" t="s">
        <v>175</v>
      </c>
      <c r="B67" s="402">
        <f aca="true" t="shared" si="26" ref="B67:K68">B68</f>
        <v>0</v>
      </c>
      <c r="C67" s="402">
        <f t="shared" si="26"/>
        <v>0</v>
      </c>
      <c r="D67" s="402">
        <f t="shared" si="26"/>
        <v>0</v>
      </c>
      <c r="E67" s="402">
        <f t="shared" si="26"/>
        <v>0</v>
      </c>
      <c r="F67" s="402">
        <f t="shared" si="26"/>
        <v>0</v>
      </c>
      <c r="G67" s="402">
        <f t="shared" si="26"/>
        <v>0</v>
      </c>
      <c r="H67" s="402">
        <f t="shared" si="26"/>
        <v>0</v>
      </c>
      <c r="I67" s="402">
        <f t="shared" si="26"/>
        <v>0</v>
      </c>
      <c r="J67" s="402">
        <f t="shared" si="26"/>
        <v>0</v>
      </c>
      <c r="K67" s="402">
        <f t="shared" si="26"/>
        <v>0</v>
      </c>
    </row>
    <row r="68" spans="1:11" s="406" customFormat="1" ht="30.75" customHeight="1">
      <c r="A68" s="414" t="s">
        <v>141</v>
      </c>
      <c r="B68" s="405">
        <f t="shared" si="26"/>
        <v>0</v>
      </c>
      <c r="C68" s="405">
        <f t="shared" si="26"/>
        <v>0</v>
      </c>
      <c r="D68" s="405">
        <f t="shared" si="26"/>
        <v>0</v>
      </c>
      <c r="E68" s="405">
        <f t="shared" si="26"/>
        <v>0</v>
      </c>
      <c r="F68" s="405">
        <f t="shared" si="26"/>
        <v>0</v>
      </c>
      <c r="G68" s="405">
        <f t="shared" si="26"/>
        <v>0</v>
      </c>
      <c r="H68" s="405">
        <f t="shared" si="26"/>
        <v>0</v>
      </c>
      <c r="I68" s="405">
        <f t="shared" si="26"/>
        <v>0</v>
      </c>
      <c r="J68" s="405">
        <f t="shared" si="26"/>
        <v>0</v>
      </c>
      <c r="K68" s="405">
        <f t="shared" si="26"/>
        <v>0</v>
      </c>
    </row>
    <row r="69" spans="1:11" s="408" customFormat="1" ht="30.75" customHeight="1">
      <c r="A69" s="417" t="s">
        <v>176</v>
      </c>
      <c r="B69" s="236">
        <f>D69+F69+H69+J69</f>
        <v>0</v>
      </c>
      <c r="C69" s="236">
        <f>E69+G69+I69+K69</f>
        <v>0</v>
      </c>
      <c r="D69" s="236">
        <v>0</v>
      </c>
      <c r="E69" s="236">
        <v>0</v>
      </c>
      <c r="F69" s="236">
        <v>0</v>
      </c>
      <c r="G69" s="236">
        <v>0</v>
      </c>
      <c r="H69" s="236">
        <v>0</v>
      </c>
      <c r="I69" s="236">
        <v>0</v>
      </c>
      <c r="J69" s="236">
        <v>0</v>
      </c>
      <c r="K69" s="236">
        <v>0</v>
      </c>
    </row>
    <row r="70" spans="1:11" s="411" customFormat="1" ht="42">
      <c r="A70" s="182" t="s">
        <v>177</v>
      </c>
      <c r="B70" s="402">
        <f aca="true" t="shared" si="27" ref="B70:K71">B71</f>
        <v>700000</v>
      </c>
      <c r="C70" s="402">
        <f t="shared" si="27"/>
        <v>0</v>
      </c>
      <c r="D70" s="402">
        <f t="shared" si="27"/>
        <v>0</v>
      </c>
      <c r="E70" s="402">
        <f t="shared" si="27"/>
        <v>0</v>
      </c>
      <c r="F70" s="402">
        <f t="shared" si="27"/>
        <v>0</v>
      </c>
      <c r="G70" s="402">
        <f t="shared" si="27"/>
        <v>0</v>
      </c>
      <c r="H70" s="402">
        <f t="shared" si="27"/>
        <v>0</v>
      </c>
      <c r="I70" s="402">
        <f t="shared" si="27"/>
        <v>0</v>
      </c>
      <c r="J70" s="402">
        <f t="shared" si="27"/>
        <v>700000</v>
      </c>
      <c r="K70" s="402">
        <f t="shared" si="27"/>
        <v>0</v>
      </c>
    </row>
    <row r="71" spans="1:11" s="406" customFormat="1" ht="30.75" customHeight="1">
      <c r="A71" s="414" t="s">
        <v>141</v>
      </c>
      <c r="B71" s="405">
        <f t="shared" si="27"/>
        <v>700000</v>
      </c>
      <c r="C71" s="405">
        <f t="shared" si="27"/>
        <v>0</v>
      </c>
      <c r="D71" s="405">
        <f t="shared" si="27"/>
        <v>0</v>
      </c>
      <c r="E71" s="405">
        <f t="shared" si="27"/>
        <v>0</v>
      </c>
      <c r="F71" s="405">
        <f t="shared" si="27"/>
        <v>0</v>
      </c>
      <c r="G71" s="405">
        <f t="shared" si="27"/>
        <v>0</v>
      </c>
      <c r="H71" s="405">
        <f t="shared" si="27"/>
        <v>0</v>
      </c>
      <c r="I71" s="405">
        <f t="shared" si="27"/>
        <v>0</v>
      </c>
      <c r="J71" s="405">
        <f t="shared" si="27"/>
        <v>700000</v>
      </c>
      <c r="K71" s="405">
        <f t="shared" si="27"/>
        <v>0</v>
      </c>
    </row>
    <row r="72" spans="1:11" s="408" customFormat="1" ht="30.75" customHeight="1">
      <c r="A72" s="417" t="s">
        <v>178</v>
      </c>
      <c r="B72" s="236">
        <f>D72+F72+H72+J72</f>
        <v>700000</v>
      </c>
      <c r="C72" s="236">
        <f>E72+G72+I72+K72</f>
        <v>0</v>
      </c>
      <c r="D72" s="236">
        <v>0</v>
      </c>
      <c r="E72" s="236">
        <v>0</v>
      </c>
      <c r="F72" s="236">
        <v>0</v>
      </c>
      <c r="G72" s="236">
        <v>0</v>
      </c>
      <c r="H72" s="236">
        <v>0</v>
      </c>
      <c r="I72" s="236">
        <v>0</v>
      </c>
      <c r="J72" s="236">
        <v>700000</v>
      </c>
      <c r="K72" s="236">
        <v>0</v>
      </c>
    </row>
    <row r="73" spans="1:11" s="403" customFormat="1" ht="42">
      <c r="A73" s="185" t="s">
        <v>179</v>
      </c>
      <c r="B73" s="402">
        <f aca="true" t="shared" si="28" ref="B73:K74">B74</f>
        <v>137760</v>
      </c>
      <c r="C73" s="402">
        <f t="shared" si="28"/>
        <v>0</v>
      </c>
      <c r="D73" s="402">
        <f t="shared" si="28"/>
        <v>0</v>
      </c>
      <c r="E73" s="402">
        <f t="shared" si="28"/>
        <v>0</v>
      </c>
      <c r="F73" s="402">
        <f t="shared" si="28"/>
        <v>45700</v>
      </c>
      <c r="G73" s="402">
        <f t="shared" si="28"/>
        <v>0</v>
      </c>
      <c r="H73" s="402">
        <f t="shared" si="28"/>
        <v>92060</v>
      </c>
      <c r="I73" s="402">
        <f t="shared" si="28"/>
        <v>0</v>
      </c>
      <c r="J73" s="402">
        <f t="shared" si="28"/>
        <v>0</v>
      </c>
      <c r="K73" s="402">
        <f t="shared" si="28"/>
        <v>0</v>
      </c>
    </row>
    <row r="74" spans="1:11" s="406" customFormat="1" ht="30.75" customHeight="1">
      <c r="A74" s="414" t="s">
        <v>141</v>
      </c>
      <c r="B74" s="405">
        <f t="shared" si="28"/>
        <v>137760</v>
      </c>
      <c r="C74" s="405">
        <f t="shared" si="28"/>
        <v>0</v>
      </c>
      <c r="D74" s="405">
        <f t="shared" si="28"/>
        <v>0</v>
      </c>
      <c r="E74" s="405">
        <f t="shared" si="28"/>
        <v>0</v>
      </c>
      <c r="F74" s="405">
        <f t="shared" si="28"/>
        <v>45700</v>
      </c>
      <c r="G74" s="405">
        <f t="shared" si="28"/>
        <v>0</v>
      </c>
      <c r="H74" s="405">
        <f t="shared" si="28"/>
        <v>92060</v>
      </c>
      <c r="I74" s="405">
        <f t="shared" si="28"/>
        <v>0</v>
      </c>
      <c r="J74" s="405">
        <f t="shared" si="28"/>
        <v>0</v>
      </c>
      <c r="K74" s="405">
        <f t="shared" si="28"/>
        <v>0</v>
      </c>
    </row>
    <row r="75" spans="1:11" s="408" customFormat="1" ht="30.75" customHeight="1">
      <c r="A75" s="417" t="s">
        <v>180</v>
      </c>
      <c r="B75" s="236">
        <f>D75+F75+H75+J75</f>
        <v>137760</v>
      </c>
      <c r="C75" s="236">
        <f>E75+G75+I75+K75</f>
        <v>0</v>
      </c>
      <c r="D75" s="236">
        <v>0</v>
      </c>
      <c r="E75" s="236">
        <v>0</v>
      </c>
      <c r="F75" s="236">
        <v>45700</v>
      </c>
      <c r="G75" s="236">
        <v>0</v>
      </c>
      <c r="H75" s="236">
        <v>92060</v>
      </c>
      <c r="I75" s="236">
        <v>0</v>
      </c>
      <c r="J75" s="236">
        <v>0</v>
      </c>
      <c r="K75" s="236">
        <v>0</v>
      </c>
    </row>
    <row r="76" spans="1:11" ht="21">
      <c r="A76" s="415"/>
      <c r="B76" s="415"/>
      <c r="C76" s="415"/>
      <c r="D76" s="415"/>
      <c r="E76" s="415"/>
      <c r="F76" s="415"/>
      <c r="G76" s="415"/>
      <c r="H76" s="415"/>
      <c r="I76" s="415"/>
      <c r="J76" s="415"/>
      <c r="K76" s="415"/>
    </row>
    <row r="77" spans="1:11" ht="21">
      <c r="A77" s="415"/>
      <c r="B77" s="415"/>
      <c r="C77" s="415"/>
      <c r="D77" s="415"/>
      <c r="E77" s="415"/>
      <c r="F77" s="415"/>
      <c r="G77" s="415"/>
      <c r="H77" s="415"/>
      <c r="I77" s="415"/>
      <c r="J77" s="415"/>
      <c r="K77" s="415"/>
    </row>
    <row r="78" spans="1:11" ht="21">
      <c r="A78" s="415"/>
      <c r="B78" s="415"/>
      <c r="C78" s="415"/>
      <c r="D78" s="415"/>
      <c r="E78" s="415"/>
      <c r="F78" s="415"/>
      <c r="G78" s="415"/>
      <c r="H78" s="415"/>
      <c r="I78" s="415"/>
      <c r="J78" s="415"/>
      <c r="K78" s="415"/>
    </row>
    <row r="79" spans="1:11" ht="21">
      <c r="A79" s="415"/>
      <c r="B79" s="415"/>
      <c r="C79" s="415"/>
      <c r="D79" s="415"/>
      <c r="E79" s="415"/>
      <c r="F79" s="415"/>
      <c r="G79" s="415"/>
      <c r="H79" s="415"/>
      <c r="I79" s="415"/>
      <c r="J79" s="415"/>
      <c r="K79" s="415"/>
    </row>
    <row r="80" spans="1:11" ht="21">
      <c r="A80" s="415"/>
      <c r="B80" s="415"/>
      <c r="C80" s="415"/>
      <c r="D80" s="415"/>
      <c r="E80" s="415"/>
      <c r="F80" s="415"/>
      <c r="G80" s="415"/>
      <c r="H80" s="415"/>
      <c r="I80" s="415"/>
      <c r="J80" s="415"/>
      <c r="K80" s="415"/>
    </row>
    <row r="81" spans="1:11" ht="21">
      <c r="A81" s="415"/>
      <c r="B81" s="415"/>
      <c r="C81" s="415"/>
      <c r="D81" s="415"/>
      <c r="E81" s="415"/>
      <c r="F81" s="415"/>
      <c r="G81" s="415"/>
      <c r="H81" s="415"/>
      <c r="I81" s="415"/>
      <c r="J81" s="415"/>
      <c r="K81" s="415"/>
    </row>
    <row r="82" spans="1:11" ht="21">
      <c r="A82" s="415"/>
      <c r="B82" s="415"/>
      <c r="C82" s="415"/>
      <c r="D82" s="415"/>
      <c r="E82" s="415"/>
      <c r="F82" s="415"/>
      <c r="G82" s="415"/>
      <c r="H82" s="415"/>
      <c r="I82" s="415"/>
      <c r="J82" s="415"/>
      <c r="K82" s="415"/>
    </row>
    <row r="83" spans="1:11" ht="21">
      <c r="A83" s="415"/>
      <c r="B83" s="415"/>
      <c r="C83" s="415"/>
      <c r="D83" s="415"/>
      <c r="E83" s="415"/>
      <c r="F83" s="415"/>
      <c r="G83" s="415"/>
      <c r="H83" s="415"/>
      <c r="I83" s="415"/>
      <c r="J83" s="415"/>
      <c r="K83" s="415"/>
    </row>
    <row r="84" spans="1:11" ht="21">
      <c r="A84" s="415"/>
      <c r="B84" s="415"/>
      <c r="C84" s="415"/>
      <c r="D84" s="415"/>
      <c r="E84" s="415"/>
      <c r="F84" s="415"/>
      <c r="G84" s="415"/>
      <c r="H84" s="415"/>
      <c r="I84" s="415"/>
      <c r="J84" s="415"/>
      <c r="K84" s="415"/>
    </row>
    <row r="85" spans="1:11" ht="21">
      <c r="A85" s="415"/>
      <c r="B85" s="415"/>
      <c r="C85" s="415"/>
      <c r="D85" s="415"/>
      <c r="E85" s="415"/>
      <c r="F85" s="415"/>
      <c r="G85" s="415"/>
      <c r="H85" s="415"/>
      <c r="I85" s="415"/>
      <c r="J85" s="415"/>
      <c r="K85" s="415"/>
    </row>
    <row r="86" spans="1:11" ht="21">
      <c r="A86" s="415"/>
      <c r="B86" s="415"/>
      <c r="C86" s="415"/>
      <c r="D86" s="415"/>
      <c r="E86" s="415"/>
      <c r="F86" s="415"/>
      <c r="G86" s="415"/>
      <c r="H86" s="415"/>
      <c r="I86" s="415"/>
      <c r="J86" s="415"/>
      <c r="K86" s="415"/>
    </row>
    <row r="87" spans="1:11" ht="21">
      <c r="A87" s="415"/>
      <c r="B87" s="415"/>
      <c r="C87" s="415"/>
      <c r="D87" s="415"/>
      <c r="E87" s="415"/>
      <c r="F87" s="415"/>
      <c r="G87" s="415"/>
      <c r="H87" s="415"/>
      <c r="I87" s="415"/>
      <c r="J87" s="415"/>
      <c r="K87" s="415"/>
    </row>
    <row r="88" spans="1:11" ht="21">
      <c r="A88" s="415"/>
      <c r="B88" s="415"/>
      <c r="C88" s="415"/>
      <c r="D88" s="415"/>
      <c r="E88" s="415"/>
      <c r="F88" s="415"/>
      <c r="G88" s="415"/>
      <c r="H88" s="415"/>
      <c r="I88" s="415"/>
      <c r="J88" s="415"/>
      <c r="K88" s="415"/>
    </row>
    <row r="89" spans="1:11" ht="21">
      <c r="A89" s="415"/>
      <c r="B89" s="415"/>
      <c r="C89" s="415"/>
      <c r="D89" s="415"/>
      <c r="E89" s="415"/>
      <c r="F89" s="415"/>
      <c r="G89" s="415"/>
      <c r="H89" s="415"/>
      <c r="I89" s="415"/>
      <c r="J89" s="415"/>
      <c r="K89" s="415"/>
    </row>
  </sheetData>
  <sheetProtection/>
  <mergeCells count="7">
    <mergeCell ref="A1:K1"/>
    <mergeCell ref="A3:A4"/>
    <mergeCell ref="B3:C3"/>
    <mergeCell ref="D3:E3"/>
    <mergeCell ref="F3:G3"/>
    <mergeCell ref="H3:I3"/>
    <mergeCell ref="J3:K3"/>
  </mergeCells>
  <printOptions horizontalCentered="1"/>
  <pageMargins left="0.5905511811023623" right="0.5905511811023623" top="0.7874015748031497" bottom="0.7874015748031497" header="0.31496062992125984" footer="0.31496062992125984"/>
  <pageSetup firstPageNumber="44" useFirstPageNumber="1" horizontalDpi="600" verticalDpi="600" orientation="landscape" paperSize="9" scale="55" r:id="rId2"/>
  <headerFooter>
    <oddFooter>&amp;R&amp;"TH SarabunPSK,Regular"&amp;28&amp;P</oddFooter>
  </headerFooter>
  <rowBreaks count="2" manualBreakCount="2">
    <brk id="49" max="10" man="1"/>
    <brk id="65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87"/>
  <sheetViews>
    <sheetView view="pageBreakPreview" zoomScale="78" zoomScaleSheetLayoutView="78" zoomScalePageLayoutView="0" workbookViewId="0" topLeftCell="A22">
      <selection activeCell="D8" sqref="D8"/>
    </sheetView>
  </sheetViews>
  <sheetFormatPr defaultColWidth="9.140625" defaultRowHeight="12.75"/>
  <cols>
    <col min="1" max="1" width="73.00390625" style="394" customWidth="1"/>
    <col min="2" max="11" width="15.7109375" style="394" customWidth="1"/>
    <col min="12" max="16384" width="9.140625" style="394" customWidth="1"/>
  </cols>
  <sheetData>
    <row r="1" spans="1:11" s="390" customFormat="1" ht="30.75">
      <c r="A1" s="553" t="s">
        <v>238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</row>
    <row r="2" spans="1:11" s="390" customFormat="1" ht="21" customHeight="1">
      <c r="A2" s="391"/>
      <c r="B2" s="391"/>
      <c r="C2" s="391"/>
      <c r="D2" s="391"/>
      <c r="E2" s="391"/>
      <c r="F2" s="391"/>
      <c r="G2" s="391"/>
      <c r="H2" s="391"/>
      <c r="I2" s="391"/>
      <c r="J2" s="392"/>
      <c r="K2" s="391"/>
    </row>
    <row r="3" spans="1:11" ht="45" customHeight="1">
      <c r="A3" s="554" t="s">
        <v>188</v>
      </c>
      <c r="B3" s="556" t="s">
        <v>514</v>
      </c>
      <c r="C3" s="558"/>
      <c r="D3" s="556" t="s">
        <v>49</v>
      </c>
      <c r="E3" s="558"/>
      <c r="F3" s="556" t="s">
        <v>50</v>
      </c>
      <c r="G3" s="558"/>
      <c r="H3" s="556" t="s">
        <v>51</v>
      </c>
      <c r="I3" s="558"/>
      <c r="J3" s="554" t="s">
        <v>52</v>
      </c>
      <c r="K3" s="554"/>
    </row>
    <row r="4" spans="1:11" ht="26.25" customHeight="1">
      <c r="A4" s="554"/>
      <c r="B4" s="393" t="s">
        <v>7</v>
      </c>
      <c r="C4" s="393" t="s">
        <v>9</v>
      </c>
      <c r="D4" s="393" t="s">
        <v>7</v>
      </c>
      <c r="E4" s="393" t="s">
        <v>9</v>
      </c>
      <c r="F4" s="393" t="s">
        <v>7</v>
      </c>
      <c r="G4" s="393" t="s">
        <v>9</v>
      </c>
      <c r="H4" s="393" t="s">
        <v>7</v>
      </c>
      <c r="I4" s="393" t="s">
        <v>9</v>
      </c>
      <c r="J4" s="393" t="s">
        <v>7</v>
      </c>
      <c r="K4" s="393" t="s">
        <v>9</v>
      </c>
    </row>
    <row r="5" spans="1:11" s="398" customFormat="1" ht="30.75" customHeight="1">
      <c r="A5" s="396" t="s">
        <v>32</v>
      </c>
      <c r="B5" s="397">
        <f aca="true" t="shared" si="0" ref="B5:K5">B6+B19+B50+B66</f>
        <v>39018552</v>
      </c>
      <c r="C5" s="397">
        <f t="shared" si="0"/>
        <v>0</v>
      </c>
      <c r="D5" s="397">
        <f t="shared" si="0"/>
        <v>12330664</v>
      </c>
      <c r="E5" s="397">
        <f t="shared" si="0"/>
        <v>0</v>
      </c>
      <c r="F5" s="397">
        <f t="shared" si="0"/>
        <v>9093821</v>
      </c>
      <c r="G5" s="397">
        <f t="shared" si="0"/>
        <v>0</v>
      </c>
      <c r="H5" s="397">
        <f t="shared" si="0"/>
        <v>7713109</v>
      </c>
      <c r="I5" s="397">
        <f t="shared" si="0"/>
        <v>0</v>
      </c>
      <c r="J5" s="397">
        <f t="shared" si="0"/>
        <v>9880958</v>
      </c>
      <c r="K5" s="397">
        <f t="shared" si="0"/>
        <v>0</v>
      </c>
    </row>
    <row r="6" spans="1:11" s="401" customFormat="1" ht="30.75" customHeight="1">
      <c r="A6" s="399" t="s">
        <v>136</v>
      </c>
      <c r="B6" s="400">
        <f>B7</f>
        <v>6862540</v>
      </c>
      <c r="C6" s="400">
        <f aca="true" t="shared" si="1" ref="C6:K6">C7</f>
        <v>0</v>
      </c>
      <c r="D6" s="400">
        <f t="shared" si="1"/>
        <v>1715635</v>
      </c>
      <c r="E6" s="400">
        <f t="shared" si="1"/>
        <v>0</v>
      </c>
      <c r="F6" s="400">
        <f t="shared" si="1"/>
        <v>1715635</v>
      </c>
      <c r="G6" s="400">
        <f t="shared" si="1"/>
        <v>0</v>
      </c>
      <c r="H6" s="400">
        <f t="shared" si="1"/>
        <v>1715635</v>
      </c>
      <c r="I6" s="400">
        <f t="shared" si="1"/>
        <v>0</v>
      </c>
      <c r="J6" s="400">
        <f t="shared" si="1"/>
        <v>1715635</v>
      </c>
      <c r="K6" s="400">
        <f t="shared" si="1"/>
        <v>0</v>
      </c>
    </row>
    <row r="7" spans="1:11" s="403" customFormat="1" ht="42">
      <c r="A7" s="182" t="s">
        <v>137</v>
      </c>
      <c r="B7" s="402">
        <f>B8+B13+B17</f>
        <v>6862540</v>
      </c>
      <c r="C7" s="402">
        <f aca="true" t="shared" si="2" ref="C7:K7">C8+C13+C17</f>
        <v>0</v>
      </c>
      <c r="D7" s="402">
        <f t="shared" si="2"/>
        <v>1715635</v>
      </c>
      <c r="E7" s="402">
        <f t="shared" si="2"/>
        <v>0</v>
      </c>
      <c r="F7" s="402">
        <f t="shared" si="2"/>
        <v>1715635</v>
      </c>
      <c r="G7" s="402">
        <f t="shared" si="2"/>
        <v>0</v>
      </c>
      <c r="H7" s="402">
        <f t="shared" si="2"/>
        <v>1715635</v>
      </c>
      <c r="I7" s="402">
        <f t="shared" si="2"/>
        <v>0</v>
      </c>
      <c r="J7" s="402">
        <f t="shared" si="2"/>
        <v>1715635</v>
      </c>
      <c r="K7" s="402">
        <f t="shared" si="2"/>
        <v>0</v>
      </c>
    </row>
    <row r="8" spans="1:11" s="406" customFormat="1" ht="30.75" customHeight="1">
      <c r="A8" s="404" t="s">
        <v>33</v>
      </c>
      <c r="B8" s="405">
        <f>SUM(B9:B12)</f>
        <v>6057840</v>
      </c>
      <c r="C8" s="405">
        <f aca="true" t="shared" si="3" ref="C8:K8">SUM(C9:C12)</f>
        <v>0</v>
      </c>
      <c r="D8" s="405">
        <f>SUM(D9:D12)</f>
        <v>1514460</v>
      </c>
      <c r="E8" s="405">
        <f t="shared" si="3"/>
        <v>0</v>
      </c>
      <c r="F8" s="405">
        <f t="shared" si="3"/>
        <v>1514460</v>
      </c>
      <c r="G8" s="405">
        <f t="shared" si="3"/>
        <v>0</v>
      </c>
      <c r="H8" s="405">
        <f t="shared" si="3"/>
        <v>1514460</v>
      </c>
      <c r="I8" s="405">
        <f t="shared" si="3"/>
        <v>0</v>
      </c>
      <c r="J8" s="405">
        <f t="shared" si="3"/>
        <v>1514460</v>
      </c>
      <c r="K8" s="405">
        <f t="shared" si="3"/>
        <v>0</v>
      </c>
    </row>
    <row r="9" spans="1:11" s="408" customFormat="1" ht="30.75" customHeight="1">
      <c r="A9" s="407" t="s">
        <v>138</v>
      </c>
      <c r="B9" s="236">
        <f>D9+F9+H9+J9</f>
        <v>0</v>
      </c>
      <c r="C9" s="236">
        <f>E9+G9+I9+K9</f>
        <v>0</v>
      </c>
      <c r="D9" s="236">
        <v>0</v>
      </c>
      <c r="E9" s="236">
        <v>0</v>
      </c>
      <c r="F9" s="236">
        <v>0</v>
      </c>
      <c r="G9" s="236">
        <v>0</v>
      </c>
      <c r="H9" s="236">
        <v>0</v>
      </c>
      <c r="I9" s="236">
        <v>0</v>
      </c>
      <c r="J9" s="236">
        <v>0</v>
      </c>
      <c r="K9" s="236">
        <v>0</v>
      </c>
    </row>
    <row r="10" spans="1:11" s="408" customFormat="1" ht="30.75" customHeight="1">
      <c r="A10" s="407" t="s">
        <v>139</v>
      </c>
      <c r="B10" s="236">
        <f aca="true" t="shared" si="4" ref="B10:C12">D10+F10+H10+J10</f>
        <v>5824800</v>
      </c>
      <c r="C10" s="236">
        <f t="shared" si="4"/>
        <v>0</v>
      </c>
      <c r="D10" s="236">
        <v>1456200</v>
      </c>
      <c r="E10" s="236">
        <v>0</v>
      </c>
      <c r="F10" s="236">
        <v>1456200</v>
      </c>
      <c r="G10" s="236">
        <v>0</v>
      </c>
      <c r="H10" s="236">
        <v>1456200</v>
      </c>
      <c r="I10" s="236">
        <v>0</v>
      </c>
      <c r="J10" s="236">
        <v>1456200</v>
      </c>
      <c r="K10" s="236">
        <v>0</v>
      </c>
    </row>
    <row r="11" spans="1:11" s="408" customFormat="1" ht="30.75" customHeight="1">
      <c r="A11" s="407" t="s">
        <v>140</v>
      </c>
      <c r="B11" s="236">
        <f t="shared" si="4"/>
        <v>0</v>
      </c>
      <c r="C11" s="236">
        <f t="shared" si="4"/>
        <v>0</v>
      </c>
      <c r="D11" s="236">
        <v>0</v>
      </c>
      <c r="E11" s="236">
        <v>0</v>
      </c>
      <c r="F11" s="236">
        <v>0</v>
      </c>
      <c r="G11" s="236">
        <v>0</v>
      </c>
      <c r="H11" s="236">
        <v>0</v>
      </c>
      <c r="I11" s="236">
        <v>0</v>
      </c>
      <c r="J11" s="236">
        <v>0</v>
      </c>
      <c r="K11" s="236">
        <v>0</v>
      </c>
    </row>
    <row r="12" spans="1:11" s="408" customFormat="1" ht="30.75" customHeight="1">
      <c r="A12" s="407" t="s">
        <v>185</v>
      </c>
      <c r="B12" s="236">
        <f t="shared" si="4"/>
        <v>233040</v>
      </c>
      <c r="C12" s="236">
        <f t="shared" si="4"/>
        <v>0</v>
      </c>
      <c r="D12" s="236">
        <v>58260</v>
      </c>
      <c r="E12" s="236">
        <v>0</v>
      </c>
      <c r="F12" s="236">
        <v>58260</v>
      </c>
      <c r="G12" s="236">
        <v>0</v>
      </c>
      <c r="H12" s="236">
        <v>58260</v>
      </c>
      <c r="I12" s="236">
        <v>0</v>
      </c>
      <c r="J12" s="236">
        <v>58260</v>
      </c>
      <c r="K12" s="236">
        <v>0</v>
      </c>
    </row>
    <row r="13" spans="1:11" s="406" customFormat="1" ht="30.75" customHeight="1">
      <c r="A13" s="404" t="s">
        <v>34</v>
      </c>
      <c r="B13" s="405">
        <f>SUM(B14:B16)</f>
        <v>804700</v>
      </c>
      <c r="C13" s="405">
        <f aca="true" t="shared" si="5" ref="C13:K13">SUM(C14:C16)</f>
        <v>0</v>
      </c>
      <c r="D13" s="405">
        <f t="shared" si="5"/>
        <v>201175</v>
      </c>
      <c r="E13" s="405">
        <f t="shared" si="5"/>
        <v>0</v>
      </c>
      <c r="F13" s="405">
        <f t="shared" si="5"/>
        <v>201175</v>
      </c>
      <c r="G13" s="405">
        <f t="shared" si="5"/>
        <v>0</v>
      </c>
      <c r="H13" s="405">
        <f t="shared" si="5"/>
        <v>201175</v>
      </c>
      <c r="I13" s="405">
        <f t="shared" si="5"/>
        <v>0</v>
      </c>
      <c r="J13" s="405">
        <f t="shared" si="5"/>
        <v>201175</v>
      </c>
      <c r="K13" s="405">
        <f t="shared" si="5"/>
        <v>0</v>
      </c>
    </row>
    <row r="14" spans="1:11" s="408" customFormat="1" ht="30.75" customHeight="1">
      <c r="A14" s="407" t="s">
        <v>143</v>
      </c>
      <c r="B14" s="236">
        <f aca="true" t="shared" si="6" ref="B14:C16">D14+F14+H14+J14</f>
        <v>501600</v>
      </c>
      <c r="C14" s="236">
        <f t="shared" si="6"/>
        <v>0</v>
      </c>
      <c r="D14" s="236">
        <v>125400</v>
      </c>
      <c r="E14" s="236">
        <v>0</v>
      </c>
      <c r="F14" s="236">
        <v>125400</v>
      </c>
      <c r="G14" s="236">
        <v>0</v>
      </c>
      <c r="H14" s="236">
        <v>125400</v>
      </c>
      <c r="I14" s="236">
        <v>0</v>
      </c>
      <c r="J14" s="236">
        <v>125400</v>
      </c>
      <c r="K14" s="236">
        <v>0</v>
      </c>
    </row>
    <row r="15" spans="1:11" s="408" customFormat="1" ht="30.75" customHeight="1">
      <c r="A15" s="407" t="s">
        <v>142</v>
      </c>
      <c r="B15" s="236">
        <f t="shared" si="6"/>
        <v>303100</v>
      </c>
      <c r="C15" s="236">
        <f t="shared" si="6"/>
        <v>0</v>
      </c>
      <c r="D15" s="236">
        <v>75775</v>
      </c>
      <c r="E15" s="236">
        <v>0</v>
      </c>
      <c r="F15" s="236">
        <v>75775</v>
      </c>
      <c r="G15" s="236">
        <v>0</v>
      </c>
      <c r="H15" s="236">
        <v>75775</v>
      </c>
      <c r="I15" s="236">
        <v>0</v>
      </c>
      <c r="J15" s="236">
        <v>75775</v>
      </c>
      <c r="K15" s="236">
        <v>0</v>
      </c>
    </row>
    <row r="16" spans="1:11" s="408" customFormat="1" ht="30.75" customHeight="1">
      <c r="A16" s="407" t="s">
        <v>144</v>
      </c>
      <c r="B16" s="236">
        <f t="shared" si="6"/>
        <v>0</v>
      </c>
      <c r="C16" s="236">
        <f t="shared" si="6"/>
        <v>0</v>
      </c>
      <c r="D16" s="236">
        <v>0</v>
      </c>
      <c r="E16" s="236">
        <v>0</v>
      </c>
      <c r="F16" s="236">
        <v>0</v>
      </c>
      <c r="G16" s="236">
        <v>0</v>
      </c>
      <c r="H16" s="236">
        <v>0</v>
      </c>
      <c r="I16" s="236">
        <v>0</v>
      </c>
      <c r="J16" s="236">
        <v>0</v>
      </c>
      <c r="K16" s="236"/>
    </row>
    <row r="17" spans="1:11" s="406" customFormat="1" ht="30.75" customHeight="1">
      <c r="A17" s="404" t="s">
        <v>141</v>
      </c>
      <c r="B17" s="405">
        <f>SUM(B18)</f>
        <v>0</v>
      </c>
      <c r="C17" s="405">
        <f aca="true" t="shared" si="7" ref="C17:K17">SUM(C18)</f>
        <v>0</v>
      </c>
      <c r="D17" s="405">
        <f t="shared" si="7"/>
        <v>0</v>
      </c>
      <c r="E17" s="405">
        <f t="shared" si="7"/>
        <v>0</v>
      </c>
      <c r="F17" s="405">
        <f t="shared" si="7"/>
        <v>0</v>
      </c>
      <c r="G17" s="405">
        <f t="shared" si="7"/>
        <v>0</v>
      </c>
      <c r="H17" s="405">
        <f t="shared" si="7"/>
        <v>0</v>
      </c>
      <c r="I17" s="405">
        <f t="shared" si="7"/>
        <v>0</v>
      </c>
      <c r="J17" s="405">
        <f t="shared" si="7"/>
        <v>0</v>
      </c>
      <c r="K17" s="405">
        <f t="shared" si="7"/>
        <v>0</v>
      </c>
    </row>
    <row r="18" spans="1:11" s="408" customFormat="1" ht="30.75" customHeight="1">
      <c r="A18" s="407" t="s">
        <v>145</v>
      </c>
      <c r="B18" s="236">
        <f>D18+F18+H18+J18</f>
        <v>0</v>
      </c>
      <c r="C18" s="236">
        <f>E18+G18+I18+K18</f>
        <v>0</v>
      </c>
      <c r="D18" s="236">
        <v>0</v>
      </c>
      <c r="E18" s="236">
        <v>0</v>
      </c>
      <c r="F18" s="236">
        <v>0</v>
      </c>
      <c r="G18" s="236">
        <v>0</v>
      </c>
      <c r="H18" s="236">
        <v>0</v>
      </c>
      <c r="I18" s="236">
        <v>0</v>
      </c>
      <c r="J18" s="236">
        <v>0</v>
      </c>
      <c r="K18" s="236">
        <v>0</v>
      </c>
    </row>
    <row r="19" spans="1:11" s="409" customFormat="1" ht="30.75" customHeight="1">
      <c r="A19" s="399" t="s">
        <v>146</v>
      </c>
      <c r="B19" s="400">
        <f>B20+B43+B47</f>
        <v>31606012</v>
      </c>
      <c r="C19" s="400">
        <f aca="true" t="shared" si="8" ref="C19:K19">C20+C43+C47</f>
        <v>0</v>
      </c>
      <c r="D19" s="400">
        <f t="shared" si="8"/>
        <v>10615029</v>
      </c>
      <c r="E19" s="400">
        <f t="shared" si="8"/>
        <v>0</v>
      </c>
      <c r="F19" s="400">
        <f t="shared" si="8"/>
        <v>7378186</v>
      </c>
      <c r="G19" s="400">
        <f t="shared" si="8"/>
        <v>0</v>
      </c>
      <c r="H19" s="400">
        <f t="shared" si="8"/>
        <v>5947474</v>
      </c>
      <c r="I19" s="400">
        <f t="shared" si="8"/>
        <v>0</v>
      </c>
      <c r="J19" s="400">
        <f t="shared" si="8"/>
        <v>7665323</v>
      </c>
      <c r="K19" s="400">
        <f t="shared" si="8"/>
        <v>0</v>
      </c>
    </row>
    <row r="20" spans="1:11" s="411" customFormat="1" ht="30.75" customHeight="1">
      <c r="A20" s="410" t="s">
        <v>147</v>
      </c>
      <c r="B20" s="402">
        <f>B21+B26+B29+B32+B39+B41</f>
        <v>31455112</v>
      </c>
      <c r="C20" s="402">
        <f aca="true" t="shared" si="9" ref="C20:K20">C21+C26+C29+C32+C39+C41</f>
        <v>0</v>
      </c>
      <c r="D20" s="402">
        <f t="shared" si="9"/>
        <v>10615029</v>
      </c>
      <c r="E20" s="402">
        <f t="shared" si="9"/>
        <v>0</v>
      </c>
      <c r="F20" s="402">
        <f t="shared" si="9"/>
        <v>7227286</v>
      </c>
      <c r="G20" s="402">
        <f t="shared" si="9"/>
        <v>0</v>
      </c>
      <c r="H20" s="402">
        <f t="shared" si="9"/>
        <v>5947474</v>
      </c>
      <c r="I20" s="402">
        <f t="shared" si="9"/>
        <v>0</v>
      </c>
      <c r="J20" s="402">
        <f t="shared" si="9"/>
        <v>7665323</v>
      </c>
      <c r="K20" s="402">
        <f t="shared" si="9"/>
        <v>0</v>
      </c>
    </row>
    <row r="21" spans="1:11" s="406" customFormat="1" ht="30.75" customHeight="1">
      <c r="A21" s="404" t="s">
        <v>34</v>
      </c>
      <c r="B21" s="405">
        <f>SUM(B22:B25)</f>
        <v>23309424</v>
      </c>
      <c r="C21" s="405">
        <f aca="true" t="shared" si="10" ref="C21:K21">SUM(C22:C25)</f>
        <v>0</v>
      </c>
      <c r="D21" s="405">
        <f t="shared" si="10"/>
        <v>6992829</v>
      </c>
      <c r="E21" s="405">
        <f t="shared" si="10"/>
        <v>0</v>
      </c>
      <c r="F21" s="405">
        <f t="shared" si="10"/>
        <v>4661886</v>
      </c>
      <c r="G21" s="405">
        <f t="shared" si="10"/>
        <v>0</v>
      </c>
      <c r="H21" s="405">
        <f t="shared" si="10"/>
        <v>4661886</v>
      </c>
      <c r="I21" s="405">
        <f t="shared" si="10"/>
        <v>0</v>
      </c>
      <c r="J21" s="405">
        <f t="shared" si="10"/>
        <v>6992823</v>
      </c>
      <c r="K21" s="405">
        <f t="shared" si="10"/>
        <v>0</v>
      </c>
    </row>
    <row r="22" spans="1:11" s="408" customFormat="1" ht="30.75" customHeight="1">
      <c r="A22" s="407" t="s">
        <v>143</v>
      </c>
      <c r="B22" s="236">
        <f aca="true" t="shared" si="11" ref="B22:C25">D22+F22+H22+J22</f>
        <v>13223414</v>
      </c>
      <c r="C22" s="236">
        <f>E22+G22+I22+K22</f>
        <v>0</v>
      </c>
      <c r="D22" s="236">
        <v>3967026</v>
      </c>
      <c r="E22" s="236">
        <v>0</v>
      </c>
      <c r="F22" s="236">
        <v>2644684</v>
      </c>
      <c r="G22" s="236">
        <v>0</v>
      </c>
      <c r="H22" s="236">
        <v>2644684</v>
      </c>
      <c r="I22" s="236">
        <v>0</v>
      </c>
      <c r="J22" s="236">
        <v>3967020</v>
      </c>
      <c r="K22" s="236">
        <v>0</v>
      </c>
    </row>
    <row r="23" spans="1:11" s="408" customFormat="1" ht="30.75" customHeight="1">
      <c r="A23" s="407" t="s">
        <v>142</v>
      </c>
      <c r="B23" s="236">
        <f t="shared" si="11"/>
        <v>6066670</v>
      </c>
      <c r="C23" s="236">
        <f t="shared" si="11"/>
        <v>0</v>
      </c>
      <c r="D23" s="236">
        <v>1820001</v>
      </c>
      <c r="E23" s="236">
        <v>0</v>
      </c>
      <c r="F23" s="236">
        <v>1213334</v>
      </c>
      <c r="G23" s="236">
        <v>0</v>
      </c>
      <c r="H23" s="236">
        <v>1213334</v>
      </c>
      <c r="I23" s="236">
        <v>0</v>
      </c>
      <c r="J23" s="236">
        <v>1820001</v>
      </c>
      <c r="K23" s="236">
        <v>0</v>
      </c>
    </row>
    <row r="24" spans="1:11" s="408" customFormat="1" ht="30.75" customHeight="1">
      <c r="A24" s="407" t="s">
        <v>153</v>
      </c>
      <c r="B24" s="236">
        <f t="shared" si="11"/>
        <v>3999340</v>
      </c>
      <c r="C24" s="236">
        <f t="shared" si="11"/>
        <v>0</v>
      </c>
      <c r="D24" s="236">
        <v>1199802</v>
      </c>
      <c r="E24" s="236">
        <v>0</v>
      </c>
      <c r="F24" s="236">
        <v>799868</v>
      </c>
      <c r="G24" s="236">
        <v>0</v>
      </c>
      <c r="H24" s="236">
        <v>799868</v>
      </c>
      <c r="I24" s="236">
        <v>0</v>
      </c>
      <c r="J24" s="236">
        <v>1199802</v>
      </c>
      <c r="K24" s="236">
        <v>0</v>
      </c>
    </row>
    <row r="25" spans="1:11" s="408" customFormat="1" ht="30.75" customHeight="1">
      <c r="A25" s="407" t="s">
        <v>144</v>
      </c>
      <c r="B25" s="236">
        <f t="shared" si="11"/>
        <v>20000</v>
      </c>
      <c r="C25" s="236">
        <f t="shared" si="11"/>
        <v>0</v>
      </c>
      <c r="D25" s="236">
        <v>6000</v>
      </c>
      <c r="E25" s="236">
        <v>0</v>
      </c>
      <c r="F25" s="236">
        <v>4000</v>
      </c>
      <c r="G25" s="236">
        <v>0</v>
      </c>
      <c r="H25" s="236">
        <v>4000</v>
      </c>
      <c r="I25" s="236">
        <v>0</v>
      </c>
      <c r="J25" s="236">
        <v>6000</v>
      </c>
      <c r="K25" s="236">
        <v>0</v>
      </c>
    </row>
    <row r="26" spans="1:11" s="406" customFormat="1" ht="30.75" customHeight="1">
      <c r="A26" s="404" t="s">
        <v>35</v>
      </c>
      <c r="B26" s="405">
        <f>SUM(B27:B28)</f>
        <v>2888300</v>
      </c>
      <c r="C26" s="405">
        <f aca="true" t="shared" si="12" ref="C26:K26">SUM(C27:C28)</f>
        <v>0</v>
      </c>
      <c r="D26" s="405">
        <f t="shared" si="12"/>
        <v>2888300</v>
      </c>
      <c r="E26" s="405">
        <f t="shared" si="12"/>
        <v>0</v>
      </c>
      <c r="F26" s="405">
        <f t="shared" si="12"/>
        <v>0</v>
      </c>
      <c r="G26" s="405">
        <f t="shared" si="12"/>
        <v>0</v>
      </c>
      <c r="H26" s="405">
        <f t="shared" si="12"/>
        <v>0</v>
      </c>
      <c r="I26" s="405">
        <f t="shared" si="12"/>
        <v>0</v>
      </c>
      <c r="J26" s="405">
        <f t="shared" si="12"/>
        <v>0</v>
      </c>
      <c r="K26" s="405">
        <f t="shared" si="12"/>
        <v>0</v>
      </c>
    </row>
    <row r="27" spans="1:11" s="408" customFormat="1" ht="30.75" customHeight="1">
      <c r="A27" s="407" t="s">
        <v>25</v>
      </c>
      <c r="B27" s="236">
        <f>D27+F27+H27+J27</f>
        <v>2888300</v>
      </c>
      <c r="C27" s="236">
        <f>E27+G27+I27+K27</f>
        <v>0</v>
      </c>
      <c r="D27" s="236">
        <v>2888300</v>
      </c>
      <c r="E27" s="236">
        <v>0</v>
      </c>
      <c r="F27" s="236">
        <v>0</v>
      </c>
      <c r="G27" s="236">
        <v>0</v>
      </c>
      <c r="H27" s="236">
        <v>0</v>
      </c>
      <c r="I27" s="236">
        <v>0</v>
      </c>
      <c r="J27" s="236">
        <v>0</v>
      </c>
      <c r="K27" s="236">
        <v>0</v>
      </c>
    </row>
    <row r="28" spans="1:11" s="408" customFormat="1" ht="30.75" customHeight="1">
      <c r="A28" s="407" t="s">
        <v>31</v>
      </c>
      <c r="B28" s="236">
        <f>D28+F28+H28+J28</f>
        <v>0</v>
      </c>
      <c r="C28" s="236">
        <f>E28+G28+I28+K28</f>
        <v>0</v>
      </c>
      <c r="D28" s="236">
        <v>0</v>
      </c>
      <c r="E28" s="236">
        <v>0</v>
      </c>
      <c r="F28" s="236">
        <v>0</v>
      </c>
      <c r="G28" s="236">
        <v>0</v>
      </c>
      <c r="H28" s="236">
        <v>0</v>
      </c>
      <c r="I28" s="236">
        <v>0</v>
      </c>
      <c r="J28" s="236">
        <v>0</v>
      </c>
      <c r="K28" s="236">
        <v>0</v>
      </c>
    </row>
    <row r="29" spans="1:11" s="406" customFormat="1" ht="30.75" customHeight="1">
      <c r="A29" s="404" t="s">
        <v>141</v>
      </c>
      <c r="B29" s="405">
        <f>SUM(B30:B31)</f>
        <v>0</v>
      </c>
      <c r="C29" s="405">
        <f aca="true" t="shared" si="13" ref="C29:K29">SUM(C30:C31)</f>
        <v>0</v>
      </c>
      <c r="D29" s="405">
        <f t="shared" si="13"/>
        <v>0</v>
      </c>
      <c r="E29" s="405">
        <f t="shared" si="13"/>
        <v>0</v>
      </c>
      <c r="F29" s="405">
        <f t="shared" si="13"/>
        <v>0</v>
      </c>
      <c r="G29" s="405">
        <f t="shared" si="13"/>
        <v>0</v>
      </c>
      <c r="H29" s="405">
        <f t="shared" si="13"/>
        <v>0</v>
      </c>
      <c r="I29" s="405">
        <f t="shared" si="13"/>
        <v>0</v>
      </c>
      <c r="J29" s="405">
        <f t="shared" si="13"/>
        <v>0</v>
      </c>
      <c r="K29" s="405">
        <f t="shared" si="13"/>
        <v>0</v>
      </c>
    </row>
    <row r="30" spans="1:11" s="408" customFormat="1" ht="30.75" customHeight="1">
      <c r="A30" s="407" t="s">
        <v>148</v>
      </c>
      <c r="B30" s="236">
        <f>D30+F30+H30+J30</f>
        <v>0</v>
      </c>
      <c r="C30" s="236">
        <f>E30+G30+I30+K30</f>
        <v>0</v>
      </c>
      <c r="D30" s="236">
        <v>0</v>
      </c>
      <c r="E30" s="236">
        <v>0</v>
      </c>
      <c r="F30" s="236">
        <v>0</v>
      </c>
      <c r="G30" s="236">
        <v>0</v>
      </c>
      <c r="H30" s="236">
        <v>0</v>
      </c>
      <c r="I30" s="236">
        <v>0</v>
      </c>
      <c r="J30" s="236">
        <v>0</v>
      </c>
      <c r="K30" s="236">
        <v>0</v>
      </c>
    </row>
    <row r="31" spans="1:11" s="408" customFormat="1" ht="42">
      <c r="A31" s="407" t="s">
        <v>149</v>
      </c>
      <c r="B31" s="236">
        <f>D31+F31+H31+J31</f>
        <v>0</v>
      </c>
      <c r="C31" s="236">
        <f>E31+G31+I31+K31</f>
        <v>0</v>
      </c>
      <c r="D31" s="236">
        <v>0</v>
      </c>
      <c r="E31" s="236">
        <v>0</v>
      </c>
      <c r="F31" s="236">
        <v>0</v>
      </c>
      <c r="G31" s="236">
        <v>0</v>
      </c>
      <c r="H31" s="236">
        <v>0</v>
      </c>
      <c r="I31" s="236">
        <v>0</v>
      </c>
      <c r="J31" s="236">
        <v>0</v>
      </c>
      <c r="K31" s="236">
        <v>0</v>
      </c>
    </row>
    <row r="32" spans="1:11" s="406" customFormat="1" ht="30.75" customHeight="1">
      <c r="A32" s="404" t="s">
        <v>36</v>
      </c>
      <c r="B32" s="405">
        <f>SUM(B33:B38)</f>
        <v>3759388</v>
      </c>
      <c r="C32" s="405">
        <f aca="true" t="shared" si="14" ref="C32:K32">SUM(C33:C38)</f>
        <v>0</v>
      </c>
      <c r="D32" s="405">
        <f t="shared" si="14"/>
        <v>400000</v>
      </c>
      <c r="E32" s="405">
        <f t="shared" si="14"/>
        <v>0</v>
      </c>
      <c r="F32" s="405">
        <f t="shared" si="14"/>
        <v>2342800</v>
      </c>
      <c r="G32" s="405">
        <f t="shared" si="14"/>
        <v>0</v>
      </c>
      <c r="H32" s="405">
        <f t="shared" si="14"/>
        <v>677988</v>
      </c>
      <c r="I32" s="405">
        <f t="shared" si="14"/>
        <v>0</v>
      </c>
      <c r="J32" s="405">
        <f t="shared" si="14"/>
        <v>338600</v>
      </c>
      <c r="K32" s="405">
        <f t="shared" si="14"/>
        <v>0</v>
      </c>
    </row>
    <row r="33" spans="1:11" s="408" customFormat="1" ht="30.75" customHeight="1">
      <c r="A33" s="407" t="s">
        <v>150</v>
      </c>
      <c r="B33" s="236">
        <f aca="true" t="shared" si="15" ref="B33:C38">D33+F33+H33+J33</f>
        <v>1725788</v>
      </c>
      <c r="C33" s="236">
        <f t="shared" si="15"/>
        <v>0</v>
      </c>
      <c r="D33" s="236">
        <v>400000</v>
      </c>
      <c r="E33" s="236">
        <v>0</v>
      </c>
      <c r="F33" s="236">
        <v>309200</v>
      </c>
      <c r="G33" s="236">
        <v>0</v>
      </c>
      <c r="H33" s="236">
        <v>677988</v>
      </c>
      <c r="I33" s="236">
        <v>0</v>
      </c>
      <c r="J33" s="236">
        <v>338600</v>
      </c>
      <c r="K33" s="236">
        <v>0</v>
      </c>
    </row>
    <row r="34" spans="1:11" s="408" customFormat="1" ht="30.75" customHeight="1">
      <c r="A34" s="407" t="s">
        <v>151</v>
      </c>
      <c r="B34" s="236">
        <f t="shared" si="15"/>
        <v>0</v>
      </c>
      <c r="C34" s="236">
        <f t="shared" si="15"/>
        <v>0</v>
      </c>
      <c r="D34" s="236">
        <v>0</v>
      </c>
      <c r="E34" s="236">
        <v>0</v>
      </c>
      <c r="F34" s="236">
        <v>0</v>
      </c>
      <c r="G34" s="236">
        <v>0</v>
      </c>
      <c r="H34" s="236">
        <v>0</v>
      </c>
      <c r="I34" s="236">
        <v>0</v>
      </c>
      <c r="J34" s="236">
        <v>0</v>
      </c>
      <c r="K34" s="236">
        <v>0</v>
      </c>
    </row>
    <row r="35" spans="1:11" s="408" customFormat="1" ht="30.75" customHeight="1">
      <c r="A35" s="407" t="s">
        <v>152</v>
      </c>
      <c r="B35" s="236">
        <f t="shared" si="15"/>
        <v>0</v>
      </c>
      <c r="C35" s="236">
        <f t="shared" si="15"/>
        <v>0</v>
      </c>
      <c r="D35" s="236">
        <v>0</v>
      </c>
      <c r="E35" s="236">
        <v>0</v>
      </c>
      <c r="F35" s="236">
        <v>0</v>
      </c>
      <c r="G35" s="236">
        <v>0</v>
      </c>
      <c r="H35" s="236">
        <v>0</v>
      </c>
      <c r="I35" s="236">
        <v>0</v>
      </c>
      <c r="J35" s="236">
        <v>0</v>
      </c>
      <c r="K35" s="236">
        <v>0</v>
      </c>
    </row>
    <row r="36" spans="1:11" s="408" customFormat="1" ht="47.25" customHeight="1">
      <c r="A36" s="407" t="s">
        <v>236</v>
      </c>
      <c r="B36" s="236">
        <f t="shared" si="15"/>
        <v>0</v>
      </c>
      <c r="C36" s="236">
        <f t="shared" si="15"/>
        <v>0</v>
      </c>
      <c r="D36" s="236">
        <v>0</v>
      </c>
      <c r="E36" s="236">
        <v>0</v>
      </c>
      <c r="F36" s="236">
        <v>0</v>
      </c>
      <c r="G36" s="236">
        <v>0</v>
      </c>
      <c r="H36" s="236">
        <v>0</v>
      </c>
      <c r="I36" s="236">
        <v>0</v>
      </c>
      <c r="J36" s="236">
        <v>0</v>
      </c>
      <c r="K36" s="236">
        <v>0</v>
      </c>
    </row>
    <row r="37" spans="1:11" s="408" customFormat="1" ht="30.75" customHeight="1">
      <c r="A37" s="407" t="s">
        <v>181</v>
      </c>
      <c r="B37" s="236">
        <f t="shared" si="15"/>
        <v>1016800</v>
      </c>
      <c r="C37" s="236">
        <f t="shared" si="15"/>
        <v>0</v>
      </c>
      <c r="D37" s="236">
        <v>0</v>
      </c>
      <c r="E37" s="236">
        <v>0</v>
      </c>
      <c r="F37" s="236">
        <v>1016800</v>
      </c>
      <c r="G37" s="236">
        <v>0</v>
      </c>
      <c r="H37" s="236">
        <v>0</v>
      </c>
      <c r="I37" s="236">
        <v>0</v>
      </c>
      <c r="J37" s="236">
        <v>0</v>
      </c>
      <c r="K37" s="236">
        <v>0</v>
      </c>
    </row>
    <row r="38" spans="1:11" s="408" customFormat="1" ht="30.75" customHeight="1">
      <c r="A38" s="407" t="s">
        <v>182</v>
      </c>
      <c r="B38" s="236">
        <f t="shared" si="15"/>
        <v>1016800</v>
      </c>
      <c r="C38" s="236">
        <f t="shared" si="15"/>
        <v>0</v>
      </c>
      <c r="D38" s="236">
        <v>0</v>
      </c>
      <c r="E38" s="236">
        <v>0</v>
      </c>
      <c r="F38" s="236">
        <v>1016800</v>
      </c>
      <c r="G38" s="236">
        <v>0</v>
      </c>
      <c r="H38" s="236">
        <v>0</v>
      </c>
      <c r="I38" s="236">
        <v>0</v>
      </c>
      <c r="J38" s="236">
        <v>0</v>
      </c>
      <c r="K38" s="236">
        <v>0</v>
      </c>
    </row>
    <row r="39" spans="1:11" s="406" customFormat="1" ht="30.75" customHeight="1">
      <c r="A39" s="404" t="s">
        <v>183</v>
      </c>
      <c r="B39" s="405">
        <f>SUM(B40)</f>
        <v>385000</v>
      </c>
      <c r="C39" s="405">
        <f aca="true" t="shared" si="16" ref="C39:K39">SUM(C40)</f>
        <v>0</v>
      </c>
      <c r="D39" s="405">
        <f t="shared" si="16"/>
        <v>0</v>
      </c>
      <c r="E39" s="405">
        <f t="shared" si="16"/>
        <v>0</v>
      </c>
      <c r="F39" s="405">
        <f t="shared" si="16"/>
        <v>0</v>
      </c>
      <c r="G39" s="405">
        <f t="shared" si="16"/>
        <v>0</v>
      </c>
      <c r="H39" s="405">
        <f t="shared" si="16"/>
        <v>385000</v>
      </c>
      <c r="I39" s="405">
        <f t="shared" si="16"/>
        <v>0</v>
      </c>
      <c r="J39" s="405">
        <f t="shared" si="16"/>
        <v>0</v>
      </c>
      <c r="K39" s="405">
        <f t="shared" si="16"/>
        <v>0</v>
      </c>
    </row>
    <row r="40" spans="1:11" s="408" customFormat="1" ht="30.75" customHeight="1">
      <c r="A40" s="407" t="s">
        <v>184</v>
      </c>
      <c r="B40" s="236">
        <f>D40+F40+H40+J40</f>
        <v>385000</v>
      </c>
      <c r="C40" s="236">
        <f>E40+G40+I40+K40</f>
        <v>0</v>
      </c>
      <c r="D40" s="236">
        <v>0</v>
      </c>
      <c r="E40" s="236">
        <v>0</v>
      </c>
      <c r="F40" s="236">
        <v>0</v>
      </c>
      <c r="G40" s="236">
        <v>0</v>
      </c>
      <c r="H40" s="236">
        <v>385000</v>
      </c>
      <c r="I40" s="236">
        <v>0</v>
      </c>
      <c r="J40" s="236">
        <v>0</v>
      </c>
      <c r="K40" s="236">
        <v>0</v>
      </c>
    </row>
    <row r="41" spans="1:11" s="406" customFormat="1" ht="30.75" customHeight="1">
      <c r="A41" s="404" t="s">
        <v>186</v>
      </c>
      <c r="B41" s="405">
        <f>SUM(B42)</f>
        <v>1113000</v>
      </c>
      <c r="C41" s="405">
        <f aca="true" t="shared" si="17" ref="C41:K41">SUM(C42)</f>
        <v>0</v>
      </c>
      <c r="D41" s="405">
        <f t="shared" si="17"/>
        <v>333900</v>
      </c>
      <c r="E41" s="405">
        <f t="shared" si="17"/>
        <v>0</v>
      </c>
      <c r="F41" s="405">
        <f t="shared" si="17"/>
        <v>222600</v>
      </c>
      <c r="G41" s="405">
        <f t="shared" si="17"/>
        <v>0</v>
      </c>
      <c r="H41" s="405">
        <f t="shared" si="17"/>
        <v>222600</v>
      </c>
      <c r="I41" s="405">
        <f t="shared" si="17"/>
        <v>0</v>
      </c>
      <c r="J41" s="405">
        <f t="shared" si="17"/>
        <v>333900</v>
      </c>
      <c r="K41" s="405">
        <f t="shared" si="17"/>
        <v>0</v>
      </c>
    </row>
    <row r="42" spans="1:11" s="408" customFormat="1" ht="30.75" customHeight="1">
      <c r="A42" s="407" t="s">
        <v>187</v>
      </c>
      <c r="B42" s="236">
        <f>D42+F42+H42+J42</f>
        <v>1113000</v>
      </c>
      <c r="C42" s="236">
        <f>E42+G42+I42+K42</f>
        <v>0</v>
      </c>
      <c r="D42" s="236">
        <v>333900</v>
      </c>
      <c r="E42" s="236">
        <v>0</v>
      </c>
      <c r="F42" s="236">
        <v>222600</v>
      </c>
      <c r="G42" s="236">
        <v>0</v>
      </c>
      <c r="H42" s="236">
        <v>222600</v>
      </c>
      <c r="I42" s="236">
        <v>0</v>
      </c>
      <c r="J42" s="236">
        <v>333900</v>
      </c>
      <c r="K42" s="236">
        <v>0</v>
      </c>
    </row>
    <row r="43" spans="1:11" s="411" customFormat="1" ht="30.75" customHeight="1">
      <c r="A43" s="175" t="s">
        <v>154</v>
      </c>
      <c r="B43" s="402">
        <f>B44</f>
        <v>50900</v>
      </c>
      <c r="C43" s="402">
        <f aca="true" t="shared" si="18" ref="C43:K43">C44</f>
        <v>0</v>
      </c>
      <c r="D43" s="402">
        <f t="shared" si="18"/>
        <v>0</v>
      </c>
      <c r="E43" s="402">
        <f t="shared" si="18"/>
        <v>0</v>
      </c>
      <c r="F43" s="402">
        <f t="shared" si="18"/>
        <v>50900</v>
      </c>
      <c r="G43" s="402">
        <f t="shared" si="18"/>
        <v>0</v>
      </c>
      <c r="H43" s="402">
        <f t="shared" si="18"/>
        <v>0</v>
      </c>
      <c r="I43" s="402">
        <f t="shared" si="18"/>
        <v>0</v>
      </c>
      <c r="J43" s="402">
        <f t="shared" si="18"/>
        <v>0</v>
      </c>
      <c r="K43" s="402">
        <f t="shared" si="18"/>
        <v>0</v>
      </c>
    </row>
    <row r="44" spans="1:11" s="406" customFormat="1" ht="30.75" customHeight="1">
      <c r="A44" s="404" t="s">
        <v>36</v>
      </c>
      <c r="B44" s="405">
        <f>SUM(B45:B46)</f>
        <v>50900</v>
      </c>
      <c r="C44" s="405">
        <f aca="true" t="shared" si="19" ref="C44:K44">SUM(C45:C46)</f>
        <v>0</v>
      </c>
      <c r="D44" s="405">
        <f t="shared" si="19"/>
        <v>0</v>
      </c>
      <c r="E44" s="405">
        <f t="shared" si="19"/>
        <v>0</v>
      </c>
      <c r="F44" s="405">
        <f t="shared" si="19"/>
        <v>50900</v>
      </c>
      <c r="G44" s="405">
        <f t="shared" si="19"/>
        <v>0</v>
      </c>
      <c r="H44" s="405">
        <f t="shared" si="19"/>
        <v>0</v>
      </c>
      <c r="I44" s="405">
        <f t="shared" si="19"/>
        <v>0</v>
      </c>
      <c r="J44" s="405">
        <f t="shared" si="19"/>
        <v>0</v>
      </c>
      <c r="K44" s="405">
        <f t="shared" si="19"/>
        <v>0</v>
      </c>
    </row>
    <row r="45" spans="1:11" s="408" customFormat="1" ht="30.75" customHeight="1">
      <c r="A45" s="407" t="s">
        <v>155</v>
      </c>
      <c r="B45" s="236">
        <f>D45+F45+H45+J45</f>
        <v>50900</v>
      </c>
      <c r="C45" s="236">
        <f>E45+G45+I45+K45</f>
        <v>0</v>
      </c>
      <c r="D45" s="236">
        <v>0</v>
      </c>
      <c r="E45" s="236">
        <v>0</v>
      </c>
      <c r="F45" s="236">
        <v>50900</v>
      </c>
      <c r="G45" s="236">
        <v>0</v>
      </c>
      <c r="H45" s="236">
        <v>0</v>
      </c>
      <c r="I45" s="236">
        <v>0</v>
      </c>
      <c r="J45" s="236">
        <v>0</v>
      </c>
      <c r="K45" s="236">
        <v>0</v>
      </c>
    </row>
    <row r="46" spans="1:11" s="408" customFormat="1" ht="42">
      <c r="A46" s="407" t="s">
        <v>156</v>
      </c>
      <c r="B46" s="236">
        <f>D46+F46+H46+J46</f>
        <v>0</v>
      </c>
      <c r="C46" s="236">
        <f>E46+G46+I46+K46</f>
        <v>0</v>
      </c>
      <c r="D46" s="236">
        <v>0</v>
      </c>
      <c r="E46" s="236">
        <v>0</v>
      </c>
      <c r="F46" s="236">
        <v>0</v>
      </c>
      <c r="G46" s="236">
        <v>0</v>
      </c>
      <c r="H46" s="236">
        <v>0</v>
      </c>
      <c r="I46" s="236">
        <v>0</v>
      </c>
      <c r="J46" s="236">
        <v>0</v>
      </c>
      <c r="K46" s="236">
        <v>0</v>
      </c>
    </row>
    <row r="47" spans="1:11" s="413" customFormat="1" ht="30.75" customHeight="1">
      <c r="A47" s="176" t="s">
        <v>157</v>
      </c>
      <c r="B47" s="412">
        <f>B48</f>
        <v>100000</v>
      </c>
      <c r="C47" s="412">
        <f aca="true" t="shared" si="20" ref="C47:K48">C48</f>
        <v>0</v>
      </c>
      <c r="D47" s="412">
        <f t="shared" si="20"/>
        <v>0</v>
      </c>
      <c r="E47" s="412">
        <f t="shared" si="20"/>
        <v>0</v>
      </c>
      <c r="F47" s="412">
        <f t="shared" si="20"/>
        <v>100000</v>
      </c>
      <c r="G47" s="412">
        <f t="shared" si="20"/>
        <v>0</v>
      </c>
      <c r="H47" s="412">
        <f t="shared" si="20"/>
        <v>0</v>
      </c>
      <c r="I47" s="412">
        <f t="shared" si="20"/>
        <v>0</v>
      </c>
      <c r="J47" s="412">
        <f t="shared" si="20"/>
        <v>0</v>
      </c>
      <c r="K47" s="412">
        <f t="shared" si="20"/>
        <v>0</v>
      </c>
    </row>
    <row r="48" spans="1:11" s="406" customFormat="1" ht="30.75" customHeight="1">
      <c r="A48" s="404" t="s">
        <v>36</v>
      </c>
      <c r="B48" s="405">
        <f>B49</f>
        <v>100000</v>
      </c>
      <c r="C48" s="405">
        <f t="shared" si="20"/>
        <v>0</v>
      </c>
      <c r="D48" s="405">
        <f t="shared" si="20"/>
        <v>0</v>
      </c>
      <c r="E48" s="405">
        <f t="shared" si="20"/>
        <v>0</v>
      </c>
      <c r="F48" s="405">
        <f t="shared" si="20"/>
        <v>100000</v>
      </c>
      <c r="G48" s="405">
        <f t="shared" si="20"/>
        <v>0</v>
      </c>
      <c r="H48" s="405">
        <f t="shared" si="20"/>
        <v>0</v>
      </c>
      <c r="I48" s="405">
        <f t="shared" si="20"/>
        <v>0</v>
      </c>
      <c r="J48" s="405">
        <f t="shared" si="20"/>
        <v>0</v>
      </c>
      <c r="K48" s="405">
        <f t="shared" si="20"/>
        <v>0</v>
      </c>
    </row>
    <row r="49" spans="1:11" s="408" customFormat="1" ht="30.75" customHeight="1">
      <c r="A49" s="407" t="s">
        <v>158</v>
      </c>
      <c r="B49" s="236">
        <f>D49+F49+H49+J49</f>
        <v>100000</v>
      </c>
      <c r="C49" s="236">
        <f>E49+G49+I49+K49</f>
        <v>0</v>
      </c>
      <c r="D49" s="236">
        <v>0</v>
      </c>
      <c r="E49" s="236">
        <v>0</v>
      </c>
      <c r="F49" s="236">
        <v>100000</v>
      </c>
      <c r="G49" s="236">
        <v>0</v>
      </c>
      <c r="H49" s="236">
        <v>0</v>
      </c>
      <c r="I49" s="236">
        <v>0</v>
      </c>
      <c r="J49" s="236">
        <v>0</v>
      </c>
      <c r="K49" s="236">
        <v>0</v>
      </c>
    </row>
    <row r="50" spans="1:11" s="401" customFormat="1" ht="30.75" customHeight="1">
      <c r="A50" s="94" t="s">
        <v>173</v>
      </c>
      <c r="B50" s="400">
        <f>B51+B63</f>
        <v>0</v>
      </c>
      <c r="C50" s="400">
        <f aca="true" t="shared" si="21" ref="C50:K50">C51+C63</f>
        <v>0</v>
      </c>
      <c r="D50" s="400">
        <f t="shared" si="21"/>
        <v>0</v>
      </c>
      <c r="E50" s="400">
        <f t="shared" si="21"/>
        <v>0</v>
      </c>
      <c r="F50" s="400">
        <f t="shared" si="21"/>
        <v>0</v>
      </c>
      <c r="G50" s="400">
        <f t="shared" si="21"/>
        <v>0</v>
      </c>
      <c r="H50" s="400">
        <f t="shared" si="21"/>
        <v>0</v>
      </c>
      <c r="I50" s="400">
        <f t="shared" si="21"/>
        <v>0</v>
      </c>
      <c r="J50" s="400">
        <f t="shared" si="21"/>
        <v>0</v>
      </c>
      <c r="K50" s="400">
        <f t="shared" si="21"/>
        <v>0</v>
      </c>
    </row>
    <row r="51" spans="1:11" s="403" customFormat="1" ht="42">
      <c r="A51" s="174" t="s">
        <v>159</v>
      </c>
      <c r="B51" s="402">
        <f>SUM(B52:B62)</f>
        <v>0</v>
      </c>
      <c r="C51" s="402">
        <f aca="true" t="shared" si="22" ref="C51:K51">SUM(C52:C62)</f>
        <v>0</v>
      </c>
      <c r="D51" s="402">
        <f t="shared" si="22"/>
        <v>0</v>
      </c>
      <c r="E51" s="402">
        <f t="shared" si="22"/>
        <v>0</v>
      </c>
      <c r="F51" s="402">
        <f t="shared" si="22"/>
        <v>0</v>
      </c>
      <c r="G51" s="402">
        <f t="shared" si="22"/>
        <v>0</v>
      </c>
      <c r="H51" s="402">
        <f t="shared" si="22"/>
        <v>0</v>
      </c>
      <c r="I51" s="402">
        <f t="shared" si="22"/>
        <v>0</v>
      </c>
      <c r="J51" s="402">
        <f t="shared" si="22"/>
        <v>0</v>
      </c>
      <c r="K51" s="402">
        <f t="shared" si="22"/>
        <v>0</v>
      </c>
    </row>
    <row r="52" spans="1:11" s="408" customFormat="1" ht="21">
      <c r="A52" s="407" t="s">
        <v>170</v>
      </c>
      <c r="B52" s="236">
        <f aca="true" t="shared" si="23" ref="B52:C62">D52+F52+H52+J52</f>
        <v>0</v>
      </c>
      <c r="C52" s="236">
        <f t="shared" si="23"/>
        <v>0</v>
      </c>
      <c r="D52" s="236">
        <v>0</v>
      </c>
      <c r="E52" s="236">
        <v>0</v>
      </c>
      <c r="F52" s="236">
        <v>0</v>
      </c>
      <c r="G52" s="236">
        <v>0</v>
      </c>
      <c r="H52" s="236">
        <v>0</v>
      </c>
      <c r="I52" s="236">
        <v>0</v>
      </c>
      <c r="J52" s="236">
        <v>0</v>
      </c>
      <c r="K52" s="236">
        <v>0</v>
      </c>
    </row>
    <row r="53" spans="1:11" s="408" customFormat="1" ht="21">
      <c r="A53" s="407" t="s">
        <v>169</v>
      </c>
      <c r="B53" s="236">
        <f t="shared" si="23"/>
        <v>0</v>
      </c>
      <c r="C53" s="236">
        <f t="shared" si="23"/>
        <v>0</v>
      </c>
      <c r="D53" s="236">
        <v>0</v>
      </c>
      <c r="E53" s="236">
        <v>0</v>
      </c>
      <c r="F53" s="236">
        <v>0</v>
      </c>
      <c r="G53" s="236">
        <v>0</v>
      </c>
      <c r="H53" s="236">
        <v>0</v>
      </c>
      <c r="I53" s="236">
        <v>0</v>
      </c>
      <c r="J53" s="236">
        <v>0</v>
      </c>
      <c r="K53" s="236">
        <v>0</v>
      </c>
    </row>
    <row r="54" spans="1:11" s="408" customFormat="1" ht="42">
      <c r="A54" s="407" t="s">
        <v>160</v>
      </c>
      <c r="B54" s="236">
        <f t="shared" si="23"/>
        <v>0</v>
      </c>
      <c r="C54" s="236">
        <f t="shared" si="23"/>
        <v>0</v>
      </c>
      <c r="D54" s="236">
        <v>0</v>
      </c>
      <c r="E54" s="236">
        <v>0</v>
      </c>
      <c r="F54" s="236">
        <v>0</v>
      </c>
      <c r="G54" s="236">
        <v>0</v>
      </c>
      <c r="H54" s="236">
        <v>0</v>
      </c>
      <c r="I54" s="236">
        <v>0</v>
      </c>
      <c r="J54" s="236">
        <v>0</v>
      </c>
      <c r="K54" s="236">
        <v>0</v>
      </c>
    </row>
    <row r="55" spans="1:11" s="408" customFormat="1" ht="42">
      <c r="A55" s="407" t="s">
        <v>161</v>
      </c>
      <c r="B55" s="236">
        <f t="shared" si="23"/>
        <v>0</v>
      </c>
      <c r="C55" s="236">
        <f t="shared" si="23"/>
        <v>0</v>
      </c>
      <c r="D55" s="236">
        <v>0</v>
      </c>
      <c r="E55" s="236">
        <v>0</v>
      </c>
      <c r="F55" s="236">
        <v>0</v>
      </c>
      <c r="G55" s="236">
        <v>0</v>
      </c>
      <c r="H55" s="236">
        <v>0</v>
      </c>
      <c r="I55" s="236">
        <v>0</v>
      </c>
      <c r="J55" s="236">
        <v>0</v>
      </c>
      <c r="K55" s="236">
        <v>0</v>
      </c>
    </row>
    <row r="56" spans="1:11" s="408" customFormat="1" ht="42">
      <c r="A56" s="407" t="s">
        <v>162</v>
      </c>
      <c r="B56" s="236">
        <f t="shared" si="23"/>
        <v>0</v>
      </c>
      <c r="C56" s="236">
        <f t="shared" si="23"/>
        <v>0</v>
      </c>
      <c r="D56" s="236">
        <v>0</v>
      </c>
      <c r="E56" s="236">
        <v>0</v>
      </c>
      <c r="F56" s="236">
        <v>0</v>
      </c>
      <c r="G56" s="236">
        <v>0</v>
      </c>
      <c r="H56" s="236">
        <v>0</v>
      </c>
      <c r="I56" s="236">
        <v>0</v>
      </c>
      <c r="J56" s="236">
        <v>0</v>
      </c>
      <c r="K56" s="236">
        <v>0</v>
      </c>
    </row>
    <row r="57" spans="1:11" s="408" customFormat="1" ht="63">
      <c r="A57" s="407" t="s">
        <v>163</v>
      </c>
      <c r="B57" s="236">
        <f t="shared" si="23"/>
        <v>0</v>
      </c>
      <c r="C57" s="236">
        <f t="shared" si="23"/>
        <v>0</v>
      </c>
      <c r="D57" s="236">
        <v>0</v>
      </c>
      <c r="E57" s="236">
        <v>0</v>
      </c>
      <c r="F57" s="236">
        <v>0</v>
      </c>
      <c r="G57" s="236">
        <v>0</v>
      </c>
      <c r="H57" s="236">
        <v>0</v>
      </c>
      <c r="I57" s="236">
        <v>0</v>
      </c>
      <c r="J57" s="236">
        <v>0</v>
      </c>
      <c r="K57" s="236">
        <v>0</v>
      </c>
    </row>
    <row r="58" spans="1:11" s="408" customFormat="1" ht="42">
      <c r="A58" s="407" t="s">
        <v>164</v>
      </c>
      <c r="B58" s="236">
        <f t="shared" si="23"/>
        <v>0</v>
      </c>
      <c r="C58" s="236">
        <f t="shared" si="23"/>
        <v>0</v>
      </c>
      <c r="D58" s="236">
        <v>0</v>
      </c>
      <c r="E58" s="236">
        <v>0</v>
      </c>
      <c r="F58" s="236">
        <v>0</v>
      </c>
      <c r="G58" s="236">
        <v>0</v>
      </c>
      <c r="H58" s="236">
        <v>0</v>
      </c>
      <c r="I58" s="236">
        <v>0</v>
      </c>
      <c r="J58" s="236">
        <v>0</v>
      </c>
      <c r="K58" s="236">
        <v>0</v>
      </c>
    </row>
    <row r="59" spans="1:11" s="408" customFormat="1" ht="42">
      <c r="A59" s="407" t="s">
        <v>165</v>
      </c>
      <c r="B59" s="236">
        <f t="shared" si="23"/>
        <v>0</v>
      </c>
      <c r="C59" s="236">
        <f t="shared" si="23"/>
        <v>0</v>
      </c>
      <c r="D59" s="236">
        <v>0</v>
      </c>
      <c r="E59" s="236">
        <v>0</v>
      </c>
      <c r="F59" s="236">
        <v>0</v>
      </c>
      <c r="G59" s="236">
        <v>0</v>
      </c>
      <c r="H59" s="236">
        <v>0</v>
      </c>
      <c r="I59" s="236">
        <v>0</v>
      </c>
      <c r="J59" s="236">
        <v>0</v>
      </c>
      <c r="K59" s="236">
        <v>0</v>
      </c>
    </row>
    <row r="60" spans="1:11" s="408" customFormat="1" ht="21">
      <c r="A60" s="407" t="s">
        <v>166</v>
      </c>
      <c r="B60" s="236">
        <f t="shared" si="23"/>
        <v>0</v>
      </c>
      <c r="C60" s="236">
        <f t="shared" si="23"/>
        <v>0</v>
      </c>
      <c r="D60" s="236">
        <v>0</v>
      </c>
      <c r="E60" s="236">
        <v>0</v>
      </c>
      <c r="F60" s="236">
        <v>0</v>
      </c>
      <c r="G60" s="236">
        <v>0</v>
      </c>
      <c r="H60" s="236">
        <v>0</v>
      </c>
      <c r="I60" s="236">
        <v>0</v>
      </c>
      <c r="J60" s="236">
        <v>0</v>
      </c>
      <c r="K60" s="236">
        <v>0</v>
      </c>
    </row>
    <row r="61" spans="1:11" s="408" customFormat="1" ht="42">
      <c r="A61" s="407" t="s">
        <v>167</v>
      </c>
      <c r="B61" s="236">
        <f t="shared" si="23"/>
        <v>0</v>
      </c>
      <c r="C61" s="236">
        <f t="shared" si="23"/>
        <v>0</v>
      </c>
      <c r="D61" s="236">
        <v>0</v>
      </c>
      <c r="E61" s="236">
        <v>0</v>
      </c>
      <c r="F61" s="236">
        <v>0</v>
      </c>
      <c r="G61" s="236">
        <v>0</v>
      </c>
      <c r="H61" s="236">
        <v>0</v>
      </c>
      <c r="I61" s="236">
        <v>0</v>
      </c>
      <c r="J61" s="236">
        <v>0</v>
      </c>
      <c r="K61" s="236">
        <v>0</v>
      </c>
    </row>
    <row r="62" spans="1:11" s="408" customFormat="1" ht="42">
      <c r="A62" s="407" t="s">
        <v>168</v>
      </c>
      <c r="B62" s="236">
        <f t="shared" si="23"/>
        <v>0</v>
      </c>
      <c r="C62" s="236">
        <f t="shared" si="23"/>
        <v>0</v>
      </c>
      <c r="D62" s="236">
        <v>0</v>
      </c>
      <c r="E62" s="236">
        <v>0</v>
      </c>
      <c r="F62" s="236">
        <v>0</v>
      </c>
      <c r="G62" s="236">
        <v>0</v>
      </c>
      <c r="H62" s="236">
        <v>0</v>
      </c>
      <c r="I62" s="236">
        <v>0</v>
      </c>
      <c r="J62" s="236">
        <v>0</v>
      </c>
      <c r="K62" s="236">
        <v>0</v>
      </c>
    </row>
    <row r="63" spans="1:11" s="403" customFormat="1" ht="42">
      <c r="A63" s="174" t="s">
        <v>171</v>
      </c>
      <c r="B63" s="402">
        <f>B64</f>
        <v>0</v>
      </c>
      <c r="C63" s="402">
        <f aca="true" t="shared" si="24" ref="C63:K64">C64</f>
        <v>0</v>
      </c>
      <c r="D63" s="402">
        <f t="shared" si="24"/>
        <v>0</v>
      </c>
      <c r="E63" s="402">
        <f t="shared" si="24"/>
        <v>0</v>
      </c>
      <c r="F63" s="402">
        <f t="shared" si="24"/>
        <v>0</v>
      </c>
      <c r="G63" s="402">
        <f t="shared" si="24"/>
        <v>0</v>
      </c>
      <c r="H63" s="402">
        <f t="shared" si="24"/>
        <v>0</v>
      </c>
      <c r="I63" s="402">
        <f t="shared" si="24"/>
        <v>0</v>
      </c>
      <c r="J63" s="402">
        <f t="shared" si="24"/>
        <v>0</v>
      </c>
      <c r="K63" s="402">
        <f t="shared" si="24"/>
        <v>0</v>
      </c>
    </row>
    <row r="64" spans="1:11" s="406" customFormat="1" ht="30.75" customHeight="1">
      <c r="A64" s="404" t="s">
        <v>141</v>
      </c>
      <c r="B64" s="405">
        <f>B65</f>
        <v>0</v>
      </c>
      <c r="C64" s="405">
        <f t="shared" si="24"/>
        <v>0</v>
      </c>
      <c r="D64" s="405">
        <f t="shared" si="24"/>
        <v>0</v>
      </c>
      <c r="E64" s="405">
        <f t="shared" si="24"/>
        <v>0</v>
      </c>
      <c r="F64" s="405">
        <f t="shared" si="24"/>
        <v>0</v>
      </c>
      <c r="G64" s="405">
        <f t="shared" si="24"/>
        <v>0</v>
      </c>
      <c r="H64" s="405">
        <f t="shared" si="24"/>
        <v>0</v>
      </c>
      <c r="I64" s="405">
        <f t="shared" si="24"/>
        <v>0</v>
      </c>
      <c r="J64" s="405">
        <f t="shared" si="24"/>
        <v>0</v>
      </c>
      <c r="K64" s="405">
        <f t="shared" si="24"/>
        <v>0</v>
      </c>
    </row>
    <row r="65" spans="1:11" s="408" customFormat="1" ht="30.75" customHeight="1">
      <c r="A65" s="407" t="s">
        <v>172</v>
      </c>
      <c r="B65" s="236">
        <f>D65+F65+H65+J65</f>
        <v>0</v>
      </c>
      <c r="C65" s="236">
        <f>E65+G65+I65+K65</f>
        <v>0</v>
      </c>
      <c r="D65" s="236">
        <v>0</v>
      </c>
      <c r="E65" s="236">
        <v>0</v>
      </c>
      <c r="F65" s="236">
        <v>0</v>
      </c>
      <c r="G65" s="236">
        <v>0</v>
      </c>
      <c r="H65" s="236">
        <v>0</v>
      </c>
      <c r="I65" s="236">
        <v>0</v>
      </c>
      <c r="J65" s="236">
        <v>0</v>
      </c>
      <c r="K65" s="236">
        <v>0</v>
      </c>
    </row>
    <row r="66" spans="1:11" s="401" customFormat="1" ht="30.75" customHeight="1">
      <c r="A66" s="184" t="s">
        <v>204</v>
      </c>
      <c r="B66" s="400">
        <f>B67+B70+B73+B76</f>
        <v>550000</v>
      </c>
      <c r="C66" s="400">
        <f aca="true" t="shared" si="25" ref="C66:K66">C67+C70+C73+C76</f>
        <v>0</v>
      </c>
      <c r="D66" s="400">
        <f t="shared" si="25"/>
        <v>0</v>
      </c>
      <c r="E66" s="400">
        <f t="shared" si="25"/>
        <v>0</v>
      </c>
      <c r="F66" s="400">
        <f t="shared" si="25"/>
        <v>0</v>
      </c>
      <c r="G66" s="400">
        <f t="shared" si="25"/>
        <v>0</v>
      </c>
      <c r="H66" s="400">
        <f t="shared" si="25"/>
        <v>50000</v>
      </c>
      <c r="I66" s="400">
        <f t="shared" si="25"/>
        <v>0</v>
      </c>
      <c r="J66" s="400">
        <f t="shared" si="25"/>
        <v>500000</v>
      </c>
      <c r="K66" s="400">
        <f t="shared" si="25"/>
        <v>0</v>
      </c>
    </row>
    <row r="67" spans="1:11" s="403" customFormat="1" ht="30.75" customHeight="1">
      <c r="A67" s="175" t="s">
        <v>175</v>
      </c>
      <c r="B67" s="402">
        <f>B68</f>
        <v>0</v>
      </c>
      <c r="C67" s="402">
        <f aca="true" t="shared" si="26" ref="C67:K68">C68</f>
        <v>0</v>
      </c>
      <c r="D67" s="402">
        <f t="shared" si="26"/>
        <v>0</v>
      </c>
      <c r="E67" s="402">
        <f t="shared" si="26"/>
        <v>0</v>
      </c>
      <c r="F67" s="402">
        <f t="shared" si="26"/>
        <v>0</v>
      </c>
      <c r="G67" s="402">
        <f t="shared" si="26"/>
        <v>0</v>
      </c>
      <c r="H67" s="402">
        <f t="shared" si="26"/>
        <v>0</v>
      </c>
      <c r="I67" s="402">
        <f t="shared" si="26"/>
        <v>0</v>
      </c>
      <c r="J67" s="402">
        <f t="shared" si="26"/>
        <v>0</v>
      </c>
      <c r="K67" s="402">
        <f t="shared" si="26"/>
        <v>0</v>
      </c>
    </row>
    <row r="68" spans="1:11" s="406" customFormat="1" ht="30.75" customHeight="1">
      <c r="A68" s="404" t="s">
        <v>141</v>
      </c>
      <c r="B68" s="405">
        <f>B69</f>
        <v>0</v>
      </c>
      <c r="C68" s="405">
        <f t="shared" si="26"/>
        <v>0</v>
      </c>
      <c r="D68" s="405">
        <f t="shared" si="26"/>
        <v>0</v>
      </c>
      <c r="E68" s="405">
        <f t="shared" si="26"/>
        <v>0</v>
      </c>
      <c r="F68" s="405">
        <f t="shared" si="26"/>
        <v>0</v>
      </c>
      <c r="G68" s="405">
        <f t="shared" si="26"/>
        <v>0</v>
      </c>
      <c r="H68" s="405">
        <f t="shared" si="26"/>
        <v>0</v>
      </c>
      <c r="I68" s="405">
        <f t="shared" si="26"/>
        <v>0</v>
      </c>
      <c r="J68" s="405">
        <f t="shared" si="26"/>
        <v>0</v>
      </c>
      <c r="K68" s="405">
        <f t="shared" si="26"/>
        <v>0</v>
      </c>
    </row>
    <row r="69" spans="1:11" s="408" customFormat="1" ht="30.75" customHeight="1">
      <c r="A69" s="407" t="s">
        <v>176</v>
      </c>
      <c r="B69" s="236">
        <f>D69+F69+H69+J69</f>
        <v>0</v>
      </c>
      <c r="C69" s="236">
        <f>E69+G69+I69+K69</f>
        <v>0</v>
      </c>
      <c r="D69" s="236">
        <v>0</v>
      </c>
      <c r="E69" s="236">
        <v>0</v>
      </c>
      <c r="F69" s="236">
        <v>0</v>
      </c>
      <c r="G69" s="236">
        <v>0</v>
      </c>
      <c r="H69" s="236">
        <v>0</v>
      </c>
      <c r="I69" s="236">
        <v>0</v>
      </c>
      <c r="J69" s="236">
        <v>0</v>
      </c>
      <c r="K69" s="236">
        <v>0</v>
      </c>
    </row>
    <row r="70" spans="1:11" s="411" customFormat="1" ht="42">
      <c r="A70" s="175" t="s">
        <v>177</v>
      </c>
      <c r="B70" s="402">
        <f>B71</f>
        <v>120000</v>
      </c>
      <c r="C70" s="402">
        <f aca="true" t="shared" si="27" ref="C70:K71">C71</f>
        <v>0</v>
      </c>
      <c r="D70" s="402">
        <f t="shared" si="27"/>
        <v>0</v>
      </c>
      <c r="E70" s="402">
        <f t="shared" si="27"/>
        <v>0</v>
      </c>
      <c r="F70" s="402">
        <f t="shared" si="27"/>
        <v>0</v>
      </c>
      <c r="G70" s="402">
        <f t="shared" si="27"/>
        <v>0</v>
      </c>
      <c r="H70" s="402">
        <f t="shared" si="27"/>
        <v>0</v>
      </c>
      <c r="I70" s="402">
        <f t="shared" si="27"/>
        <v>0</v>
      </c>
      <c r="J70" s="402">
        <f t="shared" si="27"/>
        <v>120000</v>
      </c>
      <c r="K70" s="402">
        <f t="shared" si="27"/>
        <v>0</v>
      </c>
    </row>
    <row r="71" spans="1:11" s="406" customFormat="1" ht="30.75" customHeight="1">
      <c r="A71" s="404" t="s">
        <v>141</v>
      </c>
      <c r="B71" s="405">
        <f>B72</f>
        <v>120000</v>
      </c>
      <c r="C71" s="405">
        <f t="shared" si="27"/>
        <v>0</v>
      </c>
      <c r="D71" s="405">
        <f t="shared" si="27"/>
        <v>0</v>
      </c>
      <c r="E71" s="405">
        <f t="shared" si="27"/>
        <v>0</v>
      </c>
      <c r="F71" s="405">
        <f t="shared" si="27"/>
        <v>0</v>
      </c>
      <c r="G71" s="405">
        <f t="shared" si="27"/>
        <v>0</v>
      </c>
      <c r="H71" s="405">
        <f t="shared" si="27"/>
        <v>0</v>
      </c>
      <c r="I71" s="405">
        <f t="shared" si="27"/>
        <v>0</v>
      </c>
      <c r="J71" s="405">
        <f t="shared" si="27"/>
        <v>120000</v>
      </c>
      <c r="K71" s="405">
        <f t="shared" si="27"/>
        <v>0</v>
      </c>
    </row>
    <row r="72" spans="1:11" s="408" customFormat="1" ht="30.75" customHeight="1">
      <c r="A72" s="407" t="s">
        <v>178</v>
      </c>
      <c r="B72" s="236">
        <f>D72+F72+H72+J72</f>
        <v>120000</v>
      </c>
      <c r="C72" s="236">
        <f>E72+G72+I72+K72</f>
        <v>0</v>
      </c>
      <c r="D72" s="236">
        <v>0</v>
      </c>
      <c r="E72" s="236">
        <v>0</v>
      </c>
      <c r="F72" s="236">
        <v>0</v>
      </c>
      <c r="G72" s="236">
        <v>0</v>
      </c>
      <c r="H72" s="236">
        <v>0</v>
      </c>
      <c r="I72" s="236">
        <v>0</v>
      </c>
      <c r="J72" s="236">
        <v>120000</v>
      </c>
      <c r="K72" s="236">
        <v>0</v>
      </c>
    </row>
    <row r="73" spans="1:11" s="403" customFormat="1" ht="42">
      <c r="A73" s="174" t="s">
        <v>179</v>
      </c>
      <c r="B73" s="402">
        <f>B74</f>
        <v>380000</v>
      </c>
      <c r="C73" s="402">
        <f aca="true" t="shared" si="28" ref="C73:K74">C74</f>
        <v>0</v>
      </c>
      <c r="D73" s="402">
        <f t="shared" si="28"/>
        <v>0</v>
      </c>
      <c r="E73" s="402">
        <f t="shared" si="28"/>
        <v>0</v>
      </c>
      <c r="F73" s="402">
        <f t="shared" si="28"/>
        <v>0</v>
      </c>
      <c r="G73" s="402">
        <f t="shared" si="28"/>
        <v>0</v>
      </c>
      <c r="H73" s="402">
        <f t="shared" si="28"/>
        <v>0</v>
      </c>
      <c r="I73" s="402">
        <f t="shared" si="28"/>
        <v>0</v>
      </c>
      <c r="J73" s="402">
        <f t="shared" si="28"/>
        <v>380000</v>
      </c>
      <c r="K73" s="402">
        <f t="shared" si="28"/>
        <v>0</v>
      </c>
    </row>
    <row r="74" spans="1:11" s="406" customFormat="1" ht="30.75" customHeight="1">
      <c r="A74" s="404" t="s">
        <v>141</v>
      </c>
      <c r="B74" s="405">
        <f>B75</f>
        <v>380000</v>
      </c>
      <c r="C74" s="405">
        <f>C75</f>
        <v>0</v>
      </c>
      <c r="D74" s="405">
        <f t="shared" si="28"/>
        <v>0</v>
      </c>
      <c r="E74" s="405">
        <f t="shared" si="28"/>
        <v>0</v>
      </c>
      <c r="F74" s="405">
        <f t="shared" si="28"/>
        <v>0</v>
      </c>
      <c r="G74" s="405">
        <f t="shared" si="28"/>
        <v>0</v>
      </c>
      <c r="H74" s="405">
        <f t="shared" si="28"/>
        <v>0</v>
      </c>
      <c r="I74" s="405">
        <f t="shared" si="28"/>
        <v>0</v>
      </c>
      <c r="J74" s="405">
        <f t="shared" si="28"/>
        <v>380000</v>
      </c>
      <c r="K74" s="405">
        <f t="shared" si="28"/>
        <v>0</v>
      </c>
    </row>
    <row r="75" spans="1:11" s="408" customFormat="1" ht="30.75" customHeight="1">
      <c r="A75" s="407" t="s">
        <v>180</v>
      </c>
      <c r="B75" s="236">
        <f>D75+F75+H75+J75</f>
        <v>380000</v>
      </c>
      <c r="C75" s="236">
        <f>E75+G75+I75+K75</f>
        <v>0</v>
      </c>
      <c r="D75" s="236">
        <v>0</v>
      </c>
      <c r="E75" s="236">
        <v>0</v>
      </c>
      <c r="F75" s="236">
        <v>0</v>
      </c>
      <c r="G75" s="236">
        <v>0</v>
      </c>
      <c r="H75" s="236">
        <v>0</v>
      </c>
      <c r="I75" s="236">
        <v>0</v>
      </c>
      <c r="J75" s="236">
        <v>380000</v>
      </c>
      <c r="K75" s="236">
        <v>0</v>
      </c>
    </row>
    <row r="76" spans="1:11" s="403" customFormat="1" ht="21">
      <c r="A76" s="185" t="s">
        <v>205</v>
      </c>
      <c r="B76" s="418">
        <f>B77</f>
        <v>50000</v>
      </c>
      <c r="C76" s="418">
        <f aca="true" t="shared" si="29" ref="C76:K76">C77</f>
        <v>0</v>
      </c>
      <c r="D76" s="418">
        <f t="shared" si="29"/>
        <v>0</v>
      </c>
      <c r="E76" s="418">
        <f t="shared" si="29"/>
        <v>0</v>
      </c>
      <c r="F76" s="418">
        <f t="shared" si="29"/>
        <v>0</v>
      </c>
      <c r="G76" s="418">
        <f t="shared" si="29"/>
        <v>0</v>
      </c>
      <c r="H76" s="418">
        <f t="shared" si="29"/>
        <v>50000</v>
      </c>
      <c r="I76" s="418">
        <f t="shared" si="29"/>
        <v>0</v>
      </c>
      <c r="J76" s="418">
        <f t="shared" si="29"/>
        <v>0</v>
      </c>
      <c r="K76" s="418">
        <f t="shared" si="29"/>
        <v>0</v>
      </c>
    </row>
    <row r="77" spans="1:11" s="406" customFormat="1" ht="21">
      <c r="A77" s="414" t="s">
        <v>36</v>
      </c>
      <c r="B77" s="419">
        <f>B78</f>
        <v>50000</v>
      </c>
      <c r="C77" s="419">
        <f aca="true" t="shared" si="30" ref="C77:K77">C78</f>
        <v>0</v>
      </c>
      <c r="D77" s="419">
        <f t="shared" si="30"/>
        <v>0</v>
      </c>
      <c r="E77" s="419">
        <f t="shared" si="30"/>
        <v>0</v>
      </c>
      <c r="F77" s="419">
        <f t="shared" si="30"/>
        <v>0</v>
      </c>
      <c r="G77" s="419">
        <f t="shared" si="30"/>
        <v>0</v>
      </c>
      <c r="H77" s="419">
        <f t="shared" si="30"/>
        <v>50000</v>
      </c>
      <c r="I77" s="419">
        <f t="shared" si="30"/>
        <v>0</v>
      </c>
      <c r="J77" s="419">
        <f t="shared" si="30"/>
        <v>0</v>
      </c>
      <c r="K77" s="419">
        <f t="shared" si="30"/>
        <v>0</v>
      </c>
    </row>
    <row r="78" spans="1:11" ht="21">
      <c r="A78" s="407" t="s">
        <v>206</v>
      </c>
      <c r="B78" s="236">
        <f>D78+F78+H78+J78</f>
        <v>50000</v>
      </c>
      <c r="C78" s="420">
        <v>0</v>
      </c>
      <c r="D78" s="420">
        <v>0</v>
      </c>
      <c r="E78" s="420">
        <v>0</v>
      </c>
      <c r="F78" s="420">
        <v>0</v>
      </c>
      <c r="G78" s="420">
        <v>0</v>
      </c>
      <c r="H78" s="421">
        <v>50000</v>
      </c>
      <c r="I78" s="420">
        <v>0</v>
      </c>
      <c r="J78" s="421">
        <v>0</v>
      </c>
      <c r="K78" s="420">
        <v>0</v>
      </c>
    </row>
    <row r="79" spans="1:11" ht="21">
      <c r="A79" s="415"/>
      <c r="B79" s="415"/>
      <c r="C79" s="415"/>
      <c r="D79" s="415"/>
      <c r="E79" s="415"/>
      <c r="F79" s="415"/>
      <c r="G79" s="415"/>
      <c r="H79" s="415"/>
      <c r="I79" s="415"/>
      <c r="J79" s="415"/>
      <c r="K79" s="415"/>
    </row>
    <row r="80" spans="1:11" ht="21">
      <c r="A80" s="415"/>
      <c r="B80" s="415"/>
      <c r="C80" s="415"/>
      <c r="D80" s="415"/>
      <c r="E80" s="415"/>
      <c r="F80" s="415"/>
      <c r="G80" s="415"/>
      <c r="H80" s="415"/>
      <c r="I80" s="415"/>
      <c r="J80" s="415"/>
      <c r="K80" s="415"/>
    </row>
    <row r="81" spans="1:11" ht="21">
      <c r="A81" s="415"/>
      <c r="B81" s="415"/>
      <c r="C81" s="415"/>
      <c r="D81" s="415"/>
      <c r="E81" s="415"/>
      <c r="F81" s="415"/>
      <c r="G81" s="415"/>
      <c r="H81" s="415"/>
      <c r="I81" s="415"/>
      <c r="J81" s="415"/>
      <c r="K81" s="415"/>
    </row>
    <row r="82" spans="1:11" ht="21">
      <c r="A82" s="415"/>
      <c r="B82" s="415"/>
      <c r="C82" s="415"/>
      <c r="D82" s="415"/>
      <c r="E82" s="415"/>
      <c r="F82" s="415"/>
      <c r="G82" s="415"/>
      <c r="H82" s="415"/>
      <c r="I82" s="415"/>
      <c r="J82" s="415"/>
      <c r="K82" s="415"/>
    </row>
    <row r="83" spans="1:11" ht="21">
      <c r="A83" s="415"/>
      <c r="B83" s="415"/>
      <c r="C83" s="415"/>
      <c r="D83" s="415"/>
      <c r="E83" s="415"/>
      <c r="F83" s="415"/>
      <c r="G83" s="415"/>
      <c r="H83" s="415"/>
      <c r="I83" s="415"/>
      <c r="J83" s="415"/>
      <c r="K83" s="415"/>
    </row>
    <row r="84" spans="1:11" ht="21">
      <c r="A84" s="415"/>
      <c r="B84" s="415"/>
      <c r="C84" s="415"/>
      <c r="D84" s="415"/>
      <c r="E84" s="415"/>
      <c r="F84" s="415"/>
      <c r="G84" s="415"/>
      <c r="H84" s="415"/>
      <c r="I84" s="415"/>
      <c r="J84" s="415"/>
      <c r="K84" s="415"/>
    </row>
    <row r="85" spans="1:11" ht="21">
      <c r="A85" s="415"/>
      <c r="B85" s="415"/>
      <c r="C85" s="415"/>
      <c r="D85" s="415"/>
      <c r="E85" s="415"/>
      <c r="F85" s="415"/>
      <c r="G85" s="415"/>
      <c r="H85" s="415"/>
      <c r="I85" s="415"/>
      <c r="J85" s="415"/>
      <c r="K85" s="415"/>
    </row>
    <row r="86" spans="1:11" ht="21">
      <c r="A86" s="415"/>
      <c r="B86" s="415"/>
      <c r="C86" s="415"/>
      <c r="D86" s="415"/>
      <c r="E86" s="415"/>
      <c r="F86" s="415"/>
      <c r="G86" s="415"/>
      <c r="H86" s="415"/>
      <c r="I86" s="415"/>
      <c r="J86" s="415"/>
      <c r="K86" s="415"/>
    </row>
    <row r="87" spans="1:11" ht="21">
      <c r="A87" s="415"/>
      <c r="B87" s="415"/>
      <c r="C87" s="415"/>
      <c r="D87" s="415"/>
      <c r="E87" s="415"/>
      <c r="F87" s="415"/>
      <c r="G87" s="415"/>
      <c r="H87" s="415"/>
      <c r="I87" s="415"/>
      <c r="J87" s="415"/>
      <c r="K87" s="415"/>
    </row>
  </sheetData>
  <sheetProtection/>
  <mergeCells count="7">
    <mergeCell ref="A1:K1"/>
    <mergeCell ref="A3:A4"/>
    <mergeCell ref="B3:C3"/>
    <mergeCell ref="D3:E3"/>
    <mergeCell ref="F3:G3"/>
    <mergeCell ref="H3:I3"/>
    <mergeCell ref="J3:K3"/>
  </mergeCells>
  <printOptions horizontalCentered="1"/>
  <pageMargins left="0.5905511811023623" right="0.5905511811023623" top="0.7874015748031497" bottom="0.7874015748031497" header="0.31496062992125984" footer="0.31496062992125984"/>
  <pageSetup firstPageNumber="48" useFirstPageNumber="1" horizontalDpi="600" verticalDpi="600" orientation="landscape" paperSize="9" scale="55" r:id="rId2"/>
  <headerFooter>
    <oddFooter>&amp;R&amp;"TH SarabunPSK,Regular"&amp;28&amp;P</oddFooter>
  </headerFooter>
  <rowBreaks count="2" manualBreakCount="2">
    <brk id="49" max="10" man="1"/>
    <brk id="65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V26"/>
  <sheetViews>
    <sheetView view="pageBreakPreview" zoomScale="75" zoomScaleSheetLayoutView="75" zoomScalePageLayoutView="0" workbookViewId="0" topLeftCell="A1">
      <pane ySplit="4" topLeftCell="A5" activePane="bottomLeft" state="frozen"/>
      <selection pane="topLeft" activeCell="U20" sqref="U20"/>
      <selection pane="bottomLeft" activeCell="N12" sqref="N12"/>
    </sheetView>
  </sheetViews>
  <sheetFormatPr defaultColWidth="9.140625" defaultRowHeight="12.75"/>
  <cols>
    <col min="1" max="1" width="59.7109375" style="62" customWidth="1"/>
    <col min="2" max="2" width="8.00390625" style="63" bestFit="1" customWidth="1"/>
    <col min="3" max="3" width="9.57421875" style="62" bestFit="1" customWidth="1"/>
    <col min="4" max="4" width="14.421875" style="62" bestFit="1" customWidth="1"/>
    <col min="5" max="5" width="16.00390625" style="62" bestFit="1" customWidth="1"/>
    <col min="6" max="6" width="12.7109375" style="62" hidden="1" customWidth="1"/>
    <col min="7" max="7" width="152.7109375" style="64" hidden="1" customWidth="1"/>
    <col min="8" max="8" width="32.7109375" style="64" hidden="1" customWidth="1"/>
    <col min="9" max="9" width="13.8515625" style="65" customWidth="1"/>
    <col min="10" max="10" width="5.421875" style="65" bestFit="1" customWidth="1"/>
    <col min="11" max="12" width="10.7109375" style="62" customWidth="1"/>
    <col min="13" max="13" width="13.57421875" style="62" customWidth="1"/>
    <col min="14" max="15" width="10.7109375" style="62" customWidth="1"/>
    <col min="16" max="16" width="13.00390625" style="62" customWidth="1"/>
    <col min="17" max="17" width="10.7109375" style="62" customWidth="1"/>
    <col min="18" max="18" width="10.7109375" style="64" customWidth="1"/>
    <col min="19" max="22" width="10.7109375" style="62" customWidth="1"/>
    <col min="23" max="16384" width="9.140625" style="62" customWidth="1"/>
  </cols>
  <sheetData>
    <row r="1" spans="1:22" ht="30.75">
      <c r="A1" s="561" t="s">
        <v>239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</row>
    <row r="2" ht="26.25">
      <c r="T2" s="177"/>
    </row>
    <row r="3" spans="1:22" s="3" customFormat="1" ht="23.25">
      <c r="A3" s="565" t="s">
        <v>2</v>
      </c>
      <c r="B3" s="1" t="s">
        <v>1</v>
      </c>
      <c r="C3" s="2" t="s">
        <v>0</v>
      </c>
      <c r="D3" s="2" t="s">
        <v>3</v>
      </c>
      <c r="E3" s="2" t="s">
        <v>4</v>
      </c>
      <c r="G3" s="4"/>
      <c r="H3" s="4"/>
      <c r="I3" s="2" t="s">
        <v>6</v>
      </c>
      <c r="J3" s="2" t="s">
        <v>7</v>
      </c>
      <c r="K3" s="560" t="s">
        <v>189</v>
      </c>
      <c r="L3" s="560"/>
      <c r="M3" s="560"/>
      <c r="N3" s="560" t="s">
        <v>190</v>
      </c>
      <c r="O3" s="560"/>
      <c r="P3" s="560"/>
      <c r="Q3" s="560" t="s">
        <v>191</v>
      </c>
      <c r="R3" s="560"/>
      <c r="S3" s="560"/>
      <c r="T3" s="560" t="s">
        <v>192</v>
      </c>
      <c r="U3" s="560"/>
      <c r="V3" s="560"/>
    </row>
    <row r="4" spans="1:22" s="3" customFormat="1" ht="23.25">
      <c r="A4" s="566"/>
      <c r="B4" s="5"/>
      <c r="C4" s="6"/>
      <c r="D4" s="6"/>
      <c r="E4" s="6" t="s">
        <v>8</v>
      </c>
      <c r="G4" s="4"/>
      <c r="H4" s="4"/>
      <c r="I4" s="6"/>
      <c r="J4" s="6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7" t="s">
        <v>14</v>
      </c>
      <c r="P4" s="7" t="s">
        <v>15</v>
      </c>
      <c r="Q4" s="7" t="s">
        <v>16</v>
      </c>
      <c r="R4" s="8" t="s">
        <v>17</v>
      </c>
      <c r="S4" s="7" t="s">
        <v>18</v>
      </c>
      <c r="T4" s="7" t="s">
        <v>19</v>
      </c>
      <c r="U4" s="7" t="s">
        <v>20</v>
      </c>
      <c r="V4" s="7" t="s">
        <v>21</v>
      </c>
    </row>
    <row r="5" spans="1:22" s="3" customFormat="1" ht="27" thickBot="1">
      <c r="A5" s="66" t="s">
        <v>22</v>
      </c>
      <c r="B5" s="9"/>
      <c r="C5" s="9"/>
      <c r="D5" s="10"/>
      <c r="E5" s="11">
        <f>E6</f>
        <v>13581500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s="17" customFormat="1" ht="27" thickTop="1">
      <c r="A6" s="67" t="s">
        <v>23</v>
      </c>
      <c r="B6" s="12"/>
      <c r="C6" s="13"/>
      <c r="D6" s="13"/>
      <c r="E6" s="14">
        <f>E8</f>
        <v>13581500</v>
      </c>
      <c r="F6" s="15"/>
      <c r="G6" s="15"/>
      <c r="H6" s="15"/>
      <c r="I6" s="13"/>
      <c r="J6" s="13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s="23" customFormat="1" ht="26.25">
      <c r="A7" s="68" t="s">
        <v>24</v>
      </c>
      <c r="B7" s="18"/>
      <c r="C7" s="19"/>
      <c r="D7" s="19"/>
      <c r="E7" s="20"/>
      <c r="F7" s="21"/>
      <c r="G7" s="21"/>
      <c r="H7" s="21"/>
      <c r="I7" s="19"/>
      <c r="J7" s="19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2" s="28" customFormat="1" ht="26.25">
      <c r="A8" s="69" t="s">
        <v>25</v>
      </c>
      <c r="B8" s="24"/>
      <c r="C8" s="25"/>
      <c r="D8" s="25"/>
      <c r="E8" s="26">
        <f>E9+E14</f>
        <v>13581500</v>
      </c>
      <c r="F8" s="26" t="e">
        <f>F9+F14</f>
        <v>#REF!</v>
      </c>
      <c r="G8" s="26" t="e">
        <f>G9+G14</f>
        <v>#REF!</v>
      </c>
      <c r="H8" s="26" t="e">
        <f>H9+H14</f>
        <v>#REF!</v>
      </c>
      <c r="I8" s="25"/>
      <c r="J8" s="25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s="32" customFormat="1" ht="24" customHeight="1">
      <c r="A9" s="70" t="s">
        <v>26</v>
      </c>
      <c r="B9" s="29"/>
      <c r="C9" s="30"/>
      <c r="D9" s="30"/>
      <c r="E9" s="31">
        <f>SUM(E10)</f>
        <v>750000</v>
      </c>
      <c r="I9" s="30"/>
      <c r="J9" s="30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s="3" customFormat="1" ht="24" customHeight="1">
      <c r="A10" s="562" t="s">
        <v>363</v>
      </c>
      <c r="B10" s="34">
        <v>5</v>
      </c>
      <c r="C10" s="34" t="s">
        <v>364</v>
      </c>
      <c r="D10" s="35">
        <v>150000</v>
      </c>
      <c r="E10" s="36">
        <f>B10*D10</f>
        <v>750000</v>
      </c>
      <c r="F10" s="4" t="s">
        <v>27</v>
      </c>
      <c r="G10" s="4"/>
      <c r="H10" s="4"/>
      <c r="I10" s="37" t="s">
        <v>28</v>
      </c>
      <c r="J10" s="38" t="s">
        <v>7</v>
      </c>
      <c r="K10" s="39"/>
      <c r="L10" s="39"/>
      <c r="M10" s="60">
        <v>750000</v>
      </c>
      <c r="N10" s="39"/>
      <c r="O10" s="40"/>
      <c r="P10" s="39"/>
      <c r="Q10" s="39"/>
      <c r="R10" s="40"/>
      <c r="S10" s="39"/>
      <c r="T10" s="39"/>
      <c r="U10" s="39"/>
      <c r="V10" s="39"/>
    </row>
    <row r="11" spans="1:22" s="3" customFormat="1" ht="24" customHeight="1">
      <c r="A11" s="563"/>
      <c r="B11" s="41"/>
      <c r="C11" s="42"/>
      <c r="D11" s="43"/>
      <c r="E11" s="42"/>
      <c r="G11" s="4"/>
      <c r="H11" s="4"/>
      <c r="I11" s="45"/>
      <c r="J11" s="45" t="s">
        <v>9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</row>
    <row r="12" spans="1:22" s="3" customFormat="1" ht="24" customHeight="1">
      <c r="A12" s="563"/>
      <c r="B12" s="47"/>
      <c r="C12" s="48"/>
      <c r="D12" s="49"/>
      <c r="E12" s="48"/>
      <c r="F12" s="4" t="s">
        <v>27</v>
      </c>
      <c r="G12" s="4"/>
      <c r="H12" s="4"/>
      <c r="I12" s="51" t="s">
        <v>29</v>
      </c>
      <c r="J12" s="52" t="s">
        <v>7</v>
      </c>
      <c r="K12" s="39"/>
      <c r="L12" s="39"/>
      <c r="M12" s="60">
        <v>750000</v>
      </c>
      <c r="N12" s="39"/>
      <c r="O12" s="39"/>
      <c r="P12" s="39"/>
      <c r="Q12" s="39"/>
      <c r="R12" s="40"/>
      <c r="S12" s="39"/>
      <c r="T12" s="39"/>
      <c r="U12" s="39"/>
      <c r="V12" s="39"/>
    </row>
    <row r="13" spans="1:22" s="3" customFormat="1" ht="24" customHeight="1">
      <c r="A13" s="564"/>
      <c r="B13" s="53"/>
      <c r="C13" s="54"/>
      <c r="D13" s="55"/>
      <c r="E13" s="54"/>
      <c r="G13" s="4"/>
      <c r="H13" s="4"/>
      <c r="I13" s="45"/>
      <c r="J13" s="45" t="s">
        <v>9</v>
      </c>
      <c r="K13" s="46"/>
      <c r="L13" s="46"/>
      <c r="M13" s="46"/>
      <c r="N13" s="46"/>
      <c r="O13" s="46"/>
      <c r="P13" s="422"/>
      <c r="Q13" s="46"/>
      <c r="R13" s="46"/>
      <c r="S13" s="46"/>
      <c r="T13" s="46"/>
      <c r="U13" s="46"/>
      <c r="V13" s="46"/>
    </row>
    <row r="14" spans="1:22" s="32" customFormat="1" ht="24" customHeight="1">
      <c r="A14" s="70" t="s">
        <v>30</v>
      </c>
      <c r="B14" s="29"/>
      <c r="C14" s="30"/>
      <c r="D14" s="30"/>
      <c r="E14" s="31">
        <f>E15+E19+E23</f>
        <v>12831500</v>
      </c>
      <c r="F14" s="31" t="e">
        <f>#REF!</f>
        <v>#REF!</v>
      </c>
      <c r="G14" s="31" t="e">
        <f>#REF!</f>
        <v>#REF!</v>
      </c>
      <c r="H14" s="31" t="e">
        <f>#REF!</f>
        <v>#REF!</v>
      </c>
      <c r="I14" s="30"/>
      <c r="J14" s="30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1:22" s="3" customFormat="1" ht="24" customHeight="1">
      <c r="A15" s="562" t="s">
        <v>365</v>
      </c>
      <c r="B15" s="34">
        <v>1</v>
      </c>
      <c r="C15" s="34" t="s">
        <v>366</v>
      </c>
      <c r="D15" s="35">
        <v>5431500</v>
      </c>
      <c r="E15" s="36">
        <f>B15*D15</f>
        <v>5431500</v>
      </c>
      <c r="F15" s="4" t="s">
        <v>27</v>
      </c>
      <c r="G15" s="4"/>
      <c r="H15" s="4"/>
      <c r="I15" s="37" t="s">
        <v>28</v>
      </c>
      <c r="J15" s="38" t="s">
        <v>7</v>
      </c>
      <c r="K15" s="39"/>
      <c r="L15" s="39"/>
      <c r="M15" s="60">
        <v>5431500</v>
      </c>
      <c r="N15" s="39"/>
      <c r="O15" s="40"/>
      <c r="P15" s="39"/>
      <c r="Q15" s="39"/>
      <c r="R15" s="40"/>
      <c r="S15" s="39"/>
      <c r="T15" s="39"/>
      <c r="U15" s="39"/>
      <c r="V15" s="39"/>
    </row>
    <row r="16" spans="1:22" s="3" customFormat="1" ht="24" customHeight="1">
      <c r="A16" s="563"/>
      <c r="B16" s="41"/>
      <c r="C16" s="42"/>
      <c r="D16" s="43"/>
      <c r="E16" s="42"/>
      <c r="G16" s="4"/>
      <c r="H16" s="4"/>
      <c r="I16" s="45"/>
      <c r="J16" s="45" t="s">
        <v>9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1:22" s="3" customFormat="1" ht="24" customHeight="1">
      <c r="A17" s="563"/>
      <c r="B17" s="47"/>
      <c r="C17" s="48"/>
      <c r="D17" s="49"/>
      <c r="E17" s="48"/>
      <c r="F17" s="4" t="s">
        <v>27</v>
      </c>
      <c r="G17" s="4"/>
      <c r="H17" s="4"/>
      <c r="I17" s="51" t="s">
        <v>29</v>
      </c>
      <c r="J17" s="52" t="s">
        <v>7</v>
      </c>
      <c r="K17" s="39"/>
      <c r="L17" s="39"/>
      <c r="M17" s="39"/>
      <c r="N17" s="39"/>
      <c r="O17" s="39"/>
      <c r="P17" s="60">
        <v>5431500</v>
      </c>
      <c r="Q17" s="39"/>
      <c r="R17" s="40"/>
      <c r="S17" s="39"/>
      <c r="T17" s="39"/>
      <c r="U17" s="39"/>
      <c r="V17" s="39"/>
    </row>
    <row r="18" spans="1:22" s="3" customFormat="1" ht="24" customHeight="1">
      <c r="A18" s="564"/>
      <c r="B18" s="53"/>
      <c r="C18" s="54"/>
      <c r="D18" s="55"/>
      <c r="E18" s="54"/>
      <c r="G18" s="4"/>
      <c r="H18" s="4"/>
      <c r="I18" s="45"/>
      <c r="J18" s="45" t="s">
        <v>9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1:22" s="3" customFormat="1" ht="24" customHeight="1">
      <c r="A19" s="562" t="s">
        <v>368</v>
      </c>
      <c r="B19" s="57">
        <v>20</v>
      </c>
      <c r="C19" s="57" t="s">
        <v>366</v>
      </c>
      <c r="D19" s="58">
        <v>300000</v>
      </c>
      <c r="E19" s="59">
        <f>B19*D19</f>
        <v>6000000</v>
      </c>
      <c r="F19" s="4" t="s">
        <v>27</v>
      </c>
      <c r="G19" s="4"/>
      <c r="H19" s="4"/>
      <c r="I19" s="37" t="s">
        <v>28</v>
      </c>
      <c r="J19" s="38" t="s">
        <v>7</v>
      </c>
      <c r="K19" s="39"/>
      <c r="L19" s="39"/>
      <c r="M19" s="60">
        <v>6000000</v>
      </c>
      <c r="N19" s="39"/>
      <c r="O19" s="39"/>
      <c r="P19" s="60"/>
      <c r="Q19" s="39"/>
      <c r="R19" s="39"/>
      <c r="S19" s="39"/>
      <c r="T19" s="39"/>
      <c r="U19" s="39"/>
      <c r="V19" s="39"/>
    </row>
    <row r="20" spans="1:22" s="3" customFormat="1" ht="24" customHeight="1">
      <c r="A20" s="563"/>
      <c r="B20" s="41"/>
      <c r="C20" s="42"/>
      <c r="D20" s="43"/>
      <c r="E20" s="42"/>
      <c r="G20" s="4"/>
      <c r="H20" s="4"/>
      <c r="I20" s="45"/>
      <c r="J20" s="45" t="s">
        <v>9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</row>
    <row r="21" spans="1:22" s="3" customFormat="1" ht="24" customHeight="1">
      <c r="A21" s="563"/>
      <c r="B21" s="47"/>
      <c r="C21" s="48"/>
      <c r="D21" s="49"/>
      <c r="E21" s="48"/>
      <c r="F21" s="4" t="s">
        <v>27</v>
      </c>
      <c r="G21" s="4"/>
      <c r="H21" s="4"/>
      <c r="I21" s="51" t="s">
        <v>29</v>
      </c>
      <c r="J21" s="52" t="s">
        <v>7</v>
      </c>
      <c r="K21" s="39"/>
      <c r="L21" s="39"/>
      <c r="M21" s="39"/>
      <c r="N21" s="39"/>
      <c r="O21" s="39"/>
      <c r="P21" s="60">
        <v>6000000</v>
      </c>
      <c r="Q21" s="39"/>
      <c r="R21" s="39"/>
      <c r="S21" s="39"/>
      <c r="T21" s="39"/>
      <c r="U21" s="39"/>
      <c r="V21" s="39"/>
    </row>
    <row r="22" spans="1:22" s="3" customFormat="1" ht="24" customHeight="1">
      <c r="A22" s="564"/>
      <c r="B22" s="53"/>
      <c r="C22" s="54"/>
      <c r="D22" s="55"/>
      <c r="E22" s="54"/>
      <c r="G22" s="4"/>
      <c r="H22" s="4"/>
      <c r="I22" s="45"/>
      <c r="J22" s="45" t="s">
        <v>9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</row>
    <row r="23" spans="1:22" s="3" customFormat="1" ht="24" customHeight="1">
      <c r="A23" s="562" t="s">
        <v>367</v>
      </c>
      <c r="B23" s="57">
        <v>1</v>
      </c>
      <c r="C23" s="57" t="s">
        <v>366</v>
      </c>
      <c r="D23" s="58">
        <v>1400000</v>
      </c>
      <c r="E23" s="59">
        <f>B23*D23</f>
        <v>1400000</v>
      </c>
      <c r="F23" s="4" t="s">
        <v>27</v>
      </c>
      <c r="G23" s="4"/>
      <c r="H23" s="4"/>
      <c r="I23" s="37" t="s">
        <v>28</v>
      </c>
      <c r="J23" s="38" t="s">
        <v>7</v>
      </c>
      <c r="K23" s="39"/>
      <c r="L23" s="39"/>
      <c r="M23" s="60">
        <v>1400000</v>
      </c>
      <c r="N23" s="39"/>
      <c r="O23" s="39"/>
      <c r="P23" s="60"/>
      <c r="Q23" s="39"/>
      <c r="R23" s="39"/>
      <c r="S23" s="39"/>
      <c r="T23" s="39"/>
      <c r="U23" s="39"/>
      <c r="V23" s="39"/>
    </row>
    <row r="24" spans="1:22" s="3" customFormat="1" ht="24" customHeight="1">
      <c r="A24" s="563"/>
      <c r="B24" s="41"/>
      <c r="C24" s="42"/>
      <c r="D24" s="43"/>
      <c r="E24" s="42"/>
      <c r="G24" s="4"/>
      <c r="H24" s="4"/>
      <c r="I24" s="45"/>
      <c r="J24" s="45" t="s">
        <v>9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</row>
    <row r="25" spans="1:22" s="3" customFormat="1" ht="24" customHeight="1">
      <c r="A25" s="563"/>
      <c r="B25" s="47"/>
      <c r="C25" s="48"/>
      <c r="D25" s="49"/>
      <c r="E25" s="48"/>
      <c r="F25" s="4" t="s">
        <v>27</v>
      </c>
      <c r="G25" s="4"/>
      <c r="H25" s="4"/>
      <c r="I25" s="51" t="s">
        <v>29</v>
      </c>
      <c r="J25" s="52" t="s">
        <v>7</v>
      </c>
      <c r="K25" s="39"/>
      <c r="L25" s="39"/>
      <c r="M25" s="39"/>
      <c r="N25" s="39"/>
      <c r="O25" s="39"/>
      <c r="P25" s="60">
        <v>1400000</v>
      </c>
      <c r="Q25" s="39"/>
      <c r="R25" s="39"/>
      <c r="S25" s="39"/>
      <c r="T25" s="39"/>
      <c r="U25" s="39"/>
      <c r="V25" s="39"/>
    </row>
    <row r="26" spans="1:22" s="3" customFormat="1" ht="24" customHeight="1">
      <c r="A26" s="564"/>
      <c r="B26" s="53"/>
      <c r="C26" s="54"/>
      <c r="D26" s="55"/>
      <c r="E26" s="54"/>
      <c r="G26" s="4"/>
      <c r="H26" s="4"/>
      <c r="I26" s="45"/>
      <c r="J26" s="45" t="s">
        <v>9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</row>
  </sheetData>
  <sheetProtection/>
  <mergeCells count="10">
    <mergeCell ref="T3:V3"/>
    <mergeCell ref="A1:V1"/>
    <mergeCell ref="A15:A18"/>
    <mergeCell ref="A10:A13"/>
    <mergeCell ref="A19:A22"/>
    <mergeCell ref="A23:A26"/>
    <mergeCell ref="A3:A4"/>
    <mergeCell ref="K3:M3"/>
    <mergeCell ref="N3:P3"/>
    <mergeCell ref="Q3:S3"/>
  </mergeCells>
  <printOptions horizontalCentered="1"/>
  <pageMargins left="0.5905511811023623" right="0.5905511811023623" top="0.3937007874015748" bottom="0.3937007874015748" header="0.15748031496062992" footer="0.15748031496062992"/>
  <pageSetup firstPageNumber="52" useFirstPageNumber="1" fitToHeight="3" horizontalDpi="600" verticalDpi="600" orientation="landscape" paperSize="9" scale="50" r:id="rId2"/>
  <headerFooter alignWithMargins="0">
    <oddFooter>&amp;R&amp;"TH SarabunPSK,Regular"&amp;32&amp;P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V65"/>
  <sheetViews>
    <sheetView view="pageBreakPreview" zoomScale="75" zoomScaleSheetLayoutView="75" zoomScalePageLayoutView="0" workbookViewId="0" topLeftCell="A1">
      <pane ySplit="4" topLeftCell="A5" activePane="bottomLeft" state="frozen"/>
      <selection pane="topLeft" activeCell="L17" sqref="L17"/>
      <selection pane="bottomLeft" activeCell="J64" sqref="J64"/>
    </sheetView>
  </sheetViews>
  <sheetFormatPr defaultColWidth="9.140625" defaultRowHeight="12.75"/>
  <cols>
    <col min="1" max="1" width="63.140625" style="62" customWidth="1"/>
    <col min="2" max="2" width="8.00390625" style="63" bestFit="1" customWidth="1"/>
    <col min="3" max="3" width="9.57421875" style="62" bestFit="1" customWidth="1"/>
    <col min="4" max="4" width="14.421875" style="62" bestFit="1" customWidth="1"/>
    <col min="5" max="5" width="16.28125" style="62" bestFit="1" customWidth="1"/>
    <col min="6" max="6" width="12.7109375" style="62" hidden="1" customWidth="1"/>
    <col min="7" max="7" width="152.7109375" style="64" hidden="1" customWidth="1"/>
    <col min="8" max="8" width="32.7109375" style="64" hidden="1" customWidth="1"/>
    <col min="9" max="9" width="14.57421875" style="65" customWidth="1"/>
    <col min="10" max="10" width="5.421875" style="65" bestFit="1" customWidth="1"/>
    <col min="11" max="17" width="11.28125" style="62" customWidth="1"/>
    <col min="18" max="18" width="13.140625" style="64" customWidth="1"/>
    <col min="19" max="22" width="11.28125" style="62" customWidth="1"/>
    <col min="23" max="16384" width="9.140625" style="62" customWidth="1"/>
  </cols>
  <sheetData>
    <row r="1" spans="1:22" ht="30.75">
      <c r="A1" s="561" t="s">
        <v>240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</row>
    <row r="2" ht="26.25">
      <c r="T2" s="177"/>
    </row>
    <row r="3" spans="1:22" s="3" customFormat="1" ht="23.25">
      <c r="A3" s="565" t="s">
        <v>2</v>
      </c>
      <c r="B3" s="1" t="s">
        <v>1</v>
      </c>
      <c r="C3" s="2" t="s">
        <v>0</v>
      </c>
      <c r="D3" s="2" t="s">
        <v>3</v>
      </c>
      <c r="E3" s="2" t="s">
        <v>5</v>
      </c>
      <c r="G3" s="4"/>
      <c r="H3" s="4"/>
      <c r="I3" s="2" t="s">
        <v>6</v>
      </c>
      <c r="J3" s="2" t="s">
        <v>7</v>
      </c>
      <c r="K3" s="560" t="s">
        <v>189</v>
      </c>
      <c r="L3" s="560"/>
      <c r="M3" s="560"/>
      <c r="N3" s="560" t="s">
        <v>190</v>
      </c>
      <c r="O3" s="560"/>
      <c r="P3" s="560"/>
      <c r="Q3" s="560" t="s">
        <v>191</v>
      </c>
      <c r="R3" s="560"/>
      <c r="S3" s="560"/>
      <c r="T3" s="560" t="s">
        <v>192</v>
      </c>
      <c r="U3" s="560"/>
      <c r="V3" s="560"/>
    </row>
    <row r="4" spans="1:22" s="3" customFormat="1" ht="23.25">
      <c r="A4" s="566"/>
      <c r="B4" s="5"/>
      <c r="C4" s="6"/>
      <c r="D4" s="6"/>
      <c r="E4" s="6" t="s">
        <v>8</v>
      </c>
      <c r="G4" s="4"/>
      <c r="H4" s="4"/>
      <c r="I4" s="6"/>
      <c r="J4" s="6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7" t="s">
        <v>14</v>
      </c>
      <c r="P4" s="7" t="s">
        <v>15</v>
      </c>
      <c r="Q4" s="7" t="s">
        <v>16</v>
      </c>
      <c r="R4" s="8" t="s">
        <v>17</v>
      </c>
      <c r="S4" s="7" t="s">
        <v>18</v>
      </c>
      <c r="T4" s="7" t="s">
        <v>19</v>
      </c>
      <c r="U4" s="7" t="s">
        <v>20</v>
      </c>
      <c r="V4" s="7" t="s">
        <v>21</v>
      </c>
    </row>
    <row r="5" spans="1:22" s="3" customFormat="1" ht="27" thickBot="1">
      <c r="A5" s="66" t="s">
        <v>22</v>
      </c>
      <c r="B5" s="9"/>
      <c r="C5" s="9"/>
      <c r="D5" s="10"/>
      <c r="E5" s="11">
        <f>E6</f>
        <v>2888300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s="17" customFormat="1" ht="27" thickTop="1">
      <c r="A6" s="67" t="s">
        <v>23</v>
      </c>
      <c r="B6" s="12"/>
      <c r="C6" s="13"/>
      <c r="D6" s="13"/>
      <c r="E6" s="14">
        <f>E8</f>
        <v>2888300</v>
      </c>
      <c r="F6" s="15"/>
      <c r="G6" s="15"/>
      <c r="H6" s="15"/>
      <c r="I6" s="13"/>
      <c r="J6" s="13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s="23" customFormat="1" ht="26.25">
      <c r="A7" s="68" t="s">
        <v>24</v>
      </c>
      <c r="B7" s="18"/>
      <c r="C7" s="19"/>
      <c r="D7" s="19"/>
      <c r="E7" s="20"/>
      <c r="F7" s="21"/>
      <c r="G7" s="21"/>
      <c r="H7" s="21"/>
      <c r="I7" s="19"/>
      <c r="J7" s="19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2" s="28" customFormat="1" ht="26.25">
      <c r="A8" s="69" t="s">
        <v>25</v>
      </c>
      <c r="B8" s="24"/>
      <c r="C8" s="25"/>
      <c r="D8" s="25"/>
      <c r="E8" s="26">
        <f>E9</f>
        <v>2888300</v>
      </c>
      <c r="F8" s="26" t="e">
        <f>F9+#REF!</f>
        <v>#REF!</v>
      </c>
      <c r="G8" s="26" t="e">
        <f>G9+#REF!</f>
        <v>#REF!</v>
      </c>
      <c r="H8" s="26" t="e">
        <f>H9+#REF!</f>
        <v>#REF!</v>
      </c>
      <c r="I8" s="25"/>
      <c r="J8" s="25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s="32" customFormat="1" ht="24" customHeight="1">
      <c r="A9" s="70" t="s">
        <v>26</v>
      </c>
      <c r="B9" s="29"/>
      <c r="C9" s="30"/>
      <c r="D9" s="30"/>
      <c r="E9" s="31">
        <f>SUM(E10:E65)</f>
        <v>2888300</v>
      </c>
      <c r="I9" s="30"/>
      <c r="J9" s="30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s="3" customFormat="1" ht="24" customHeight="1">
      <c r="A10" s="562" t="s">
        <v>369</v>
      </c>
      <c r="B10" s="34">
        <v>2</v>
      </c>
      <c r="C10" s="34" t="s">
        <v>366</v>
      </c>
      <c r="D10" s="35">
        <v>100000</v>
      </c>
      <c r="E10" s="423">
        <f>B10*D10</f>
        <v>200000</v>
      </c>
      <c r="F10" s="4" t="s">
        <v>27</v>
      </c>
      <c r="G10" s="4"/>
      <c r="H10" s="4"/>
      <c r="I10" s="37" t="s">
        <v>28</v>
      </c>
      <c r="J10" s="38" t="s">
        <v>7</v>
      </c>
      <c r="K10" s="39"/>
      <c r="L10" s="39"/>
      <c r="M10" s="39"/>
      <c r="N10" s="60">
        <v>200000</v>
      </c>
      <c r="O10" s="40"/>
      <c r="P10" s="39"/>
      <c r="Q10" s="39"/>
      <c r="R10" s="40"/>
      <c r="S10" s="39"/>
      <c r="T10" s="39"/>
      <c r="U10" s="39"/>
      <c r="V10" s="39"/>
    </row>
    <row r="11" spans="1:22" s="3" customFormat="1" ht="24" customHeight="1">
      <c r="A11" s="563"/>
      <c r="B11" s="41"/>
      <c r="C11" s="42"/>
      <c r="D11" s="43"/>
      <c r="E11" s="44"/>
      <c r="G11" s="4"/>
      <c r="H11" s="4"/>
      <c r="I11" s="45"/>
      <c r="J11" s="45" t="s">
        <v>9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</row>
    <row r="12" spans="1:22" s="3" customFormat="1" ht="24" customHeight="1">
      <c r="A12" s="563"/>
      <c r="B12" s="47"/>
      <c r="C12" s="48"/>
      <c r="D12" s="49"/>
      <c r="E12" s="50"/>
      <c r="F12" s="4" t="s">
        <v>27</v>
      </c>
      <c r="G12" s="4"/>
      <c r="H12" s="4"/>
      <c r="I12" s="51" t="s">
        <v>29</v>
      </c>
      <c r="J12" s="52" t="s">
        <v>7</v>
      </c>
      <c r="K12" s="39"/>
      <c r="L12" s="39"/>
      <c r="M12" s="39"/>
      <c r="N12" s="39"/>
      <c r="O12" s="39"/>
      <c r="P12" s="60">
        <v>200000</v>
      </c>
      <c r="Q12" s="39"/>
      <c r="R12" s="40"/>
      <c r="S12" s="39"/>
      <c r="T12" s="39"/>
      <c r="U12" s="39"/>
      <c r="V12" s="39"/>
    </row>
    <row r="13" spans="1:22" s="3" customFormat="1" ht="24" customHeight="1">
      <c r="A13" s="564"/>
      <c r="B13" s="53"/>
      <c r="C13" s="54"/>
      <c r="D13" s="55"/>
      <c r="E13" s="56"/>
      <c r="G13" s="4"/>
      <c r="H13" s="4"/>
      <c r="I13" s="45"/>
      <c r="J13" s="45" t="s">
        <v>9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</row>
    <row r="14" spans="1:22" s="3" customFormat="1" ht="24" customHeight="1">
      <c r="A14" s="562" t="s">
        <v>370</v>
      </c>
      <c r="B14" s="57">
        <v>1</v>
      </c>
      <c r="C14" s="57" t="s">
        <v>366</v>
      </c>
      <c r="D14" s="58">
        <v>150000</v>
      </c>
      <c r="E14" s="423">
        <f>B14*D14</f>
        <v>150000</v>
      </c>
      <c r="F14" s="4" t="s">
        <v>27</v>
      </c>
      <c r="G14" s="4"/>
      <c r="H14" s="4"/>
      <c r="I14" s="37" t="s">
        <v>28</v>
      </c>
      <c r="J14" s="38" t="s">
        <v>7</v>
      </c>
      <c r="K14" s="39"/>
      <c r="L14" s="39"/>
      <c r="M14" s="60"/>
      <c r="N14" s="60">
        <v>150000</v>
      </c>
      <c r="O14" s="39"/>
      <c r="P14" s="60"/>
      <c r="Q14" s="39"/>
      <c r="R14" s="39"/>
      <c r="S14" s="39"/>
      <c r="T14" s="39"/>
      <c r="U14" s="39"/>
      <c r="V14" s="39"/>
    </row>
    <row r="15" spans="1:22" s="3" customFormat="1" ht="24" customHeight="1">
      <c r="A15" s="563"/>
      <c r="B15" s="41"/>
      <c r="C15" s="42"/>
      <c r="D15" s="43"/>
      <c r="E15" s="61"/>
      <c r="G15" s="4"/>
      <c r="H15" s="4"/>
      <c r="I15" s="45"/>
      <c r="J15" s="45" t="s">
        <v>9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2" s="3" customFormat="1" ht="24" customHeight="1">
      <c r="A16" s="563"/>
      <c r="B16" s="47"/>
      <c r="C16" s="48"/>
      <c r="D16" s="49"/>
      <c r="E16" s="50"/>
      <c r="F16" s="4" t="s">
        <v>27</v>
      </c>
      <c r="G16" s="4"/>
      <c r="H16" s="4"/>
      <c r="I16" s="51" t="s">
        <v>29</v>
      </c>
      <c r="J16" s="52" t="s">
        <v>7</v>
      </c>
      <c r="K16" s="39"/>
      <c r="L16" s="39"/>
      <c r="M16" s="39"/>
      <c r="N16" s="39"/>
      <c r="O16" s="39"/>
      <c r="P16" s="60">
        <v>150000</v>
      </c>
      <c r="Q16" s="39"/>
      <c r="R16" s="39"/>
      <c r="S16" s="39"/>
      <c r="T16" s="39"/>
      <c r="U16" s="39"/>
      <c r="V16" s="39"/>
    </row>
    <row r="17" spans="1:22" s="3" customFormat="1" ht="24" customHeight="1">
      <c r="A17" s="564"/>
      <c r="B17" s="53"/>
      <c r="C17" s="54"/>
      <c r="D17" s="55"/>
      <c r="E17" s="56"/>
      <c r="G17" s="4"/>
      <c r="H17" s="4"/>
      <c r="I17" s="45"/>
      <c r="J17" s="45" t="s">
        <v>9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spans="1:22" s="3" customFormat="1" ht="24" customHeight="1">
      <c r="A18" s="562" t="s">
        <v>371</v>
      </c>
      <c r="B18" s="34">
        <v>1</v>
      </c>
      <c r="C18" s="34" t="s">
        <v>366</v>
      </c>
      <c r="D18" s="35">
        <v>600000</v>
      </c>
      <c r="E18" s="423">
        <f>B18*D18</f>
        <v>600000</v>
      </c>
      <c r="F18" s="4" t="s">
        <v>27</v>
      </c>
      <c r="G18" s="4"/>
      <c r="H18" s="4"/>
      <c r="I18" s="37" t="s">
        <v>28</v>
      </c>
      <c r="J18" s="38" t="s">
        <v>7</v>
      </c>
      <c r="K18" s="39"/>
      <c r="L18" s="39"/>
      <c r="M18" s="39"/>
      <c r="N18" s="60">
        <v>600000</v>
      </c>
      <c r="O18" s="40"/>
      <c r="P18" s="39"/>
      <c r="Q18" s="39"/>
      <c r="R18" s="40"/>
      <c r="S18" s="39"/>
      <c r="T18" s="39"/>
      <c r="U18" s="39"/>
      <c r="V18" s="39"/>
    </row>
    <row r="19" spans="1:22" s="3" customFormat="1" ht="24" customHeight="1">
      <c r="A19" s="563"/>
      <c r="B19" s="41"/>
      <c r="C19" s="42"/>
      <c r="D19" s="43"/>
      <c r="E19" s="44"/>
      <c r="G19" s="4"/>
      <c r="H19" s="4"/>
      <c r="I19" s="45"/>
      <c r="J19" s="45" t="s">
        <v>9</v>
      </c>
      <c r="K19" s="46"/>
      <c r="L19" s="46"/>
      <c r="M19" s="46"/>
      <c r="N19" s="60"/>
      <c r="O19" s="46"/>
      <c r="P19" s="46"/>
      <c r="Q19" s="46"/>
      <c r="R19" s="46"/>
      <c r="S19" s="46"/>
      <c r="T19" s="46"/>
      <c r="U19" s="46"/>
      <c r="V19" s="46"/>
    </row>
    <row r="20" spans="1:22" s="3" customFormat="1" ht="24" customHeight="1">
      <c r="A20" s="563"/>
      <c r="B20" s="47"/>
      <c r="C20" s="48"/>
      <c r="D20" s="49"/>
      <c r="E20" s="50"/>
      <c r="F20" s="4" t="s">
        <v>27</v>
      </c>
      <c r="G20" s="4"/>
      <c r="H20" s="4"/>
      <c r="I20" s="51" t="s">
        <v>29</v>
      </c>
      <c r="J20" s="52" t="s">
        <v>7</v>
      </c>
      <c r="K20" s="39"/>
      <c r="L20" s="39"/>
      <c r="M20" s="39"/>
      <c r="N20" s="60"/>
      <c r="O20" s="39"/>
      <c r="P20" s="60">
        <v>600000</v>
      </c>
      <c r="Q20" s="39"/>
      <c r="R20" s="40"/>
      <c r="S20" s="39"/>
      <c r="T20" s="39"/>
      <c r="U20" s="39"/>
      <c r="V20" s="39"/>
    </row>
    <row r="21" spans="1:22" s="3" customFormat="1" ht="24" customHeight="1">
      <c r="A21" s="564"/>
      <c r="B21" s="53"/>
      <c r="C21" s="54"/>
      <c r="D21" s="55"/>
      <c r="E21" s="56"/>
      <c r="G21" s="4"/>
      <c r="H21" s="4"/>
      <c r="I21" s="45"/>
      <c r="J21" s="45" t="s">
        <v>9</v>
      </c>
      <c r="K21" s="46"/>
      <c r="L21" s="46"/>
      <c r="M21" s="46"/>
      <c r="N21" s="60"/>
      <c r="O21" s="46"/>
      <c r="P21" s="46"/>
      <c r="Q21" s="46"/>
      <c r="R21" s="46"/>
      <c r="S21" s="46"/>
      <c r="T21" s="46"/>
      <c r="U21" s="46"/>
      <c r="V21" s="46"/>
    </row>
    <row r="22" spans="1:22" s="3" customFormat="1" ht="24" customHeight="1">
      <c r="A22" s="562" t="s">
        <v>372</v>
      </c>
      <c r="B22" s="57">
        <v>1</v>
      </c>
      <c r="C22" s="57" t="s">
        <v>364</v>
      </c>
      <c r="D22" s="58">
        <v>300000</v>
      </c>
      <c r="E22" s="423">
        <f>B22*D22</f>
        <v>300000</v>
      </c>
      <c r="F22" s="4" t="s">
        <v>27</v>
      </c>
      <c r="G22" s="4"/>
      <c r="H22" s="4"/>
      <c r="I22" s="37" t="s">
        <v>28</v>
      </c>
      <c r="J22" s="38" t="s">
        <v>7</v>
      </c>
      <c r="K22" s="39"/>
      <c r="L22" s="39"/>
      <c r="M22" s="60"/>
      <c r="N22" s="60">
        <v>300000</v>
      </c>
      <c r="O22" s="39"/>
      <c r="P22" s="60"/>
      <c r="Q22" s="39"/>
      <c r="R22" s="39"/>
      <c r="S22" s="39"/>
      <c r="T22" s="39"/>
      <c r="U22" s="39"/>
      <c r="V22" s="39"/>
    </row>
    <row r="23" spans="1:22" s="3" customFormat="1" ht="24" customHeight="1">
      <c r="A23" s="563"/>
      <c r="B23" s="41"/>
      <c r="C23" s="42"/>
      <c r="D23" s="43"/>
      <c r="E23" s="61"/>
      <c r="G23" s="4"/>
      <c r="H23" s="4"/>
      <c r="I23" s="45"/>
      <c r="J23" s="45" t="s">
        <v>9</v>
      </c>
      <c r="K23" s="46"/>
      <c r="L23" s="46"/>
      <c r="M23" s="46"/>
      <c r="N23" s="60"/>
      <c r="O23" s="46"/>
      <c r="P23" s="46"/>
      <c r="Q23" s="46"/>
      <c r="R23" s="46"/>
      <c r="S23" s="46"/>
      <c r="T23" s="46"/>
      <c r="U23" s="46"/>
      <c r="V23" s="46"/>
    </row>
    <row r="24" spans="1:22" s="3" customFormat="1" ht="24" customHeight="1">
      <c r="A24" s="563"/>
      <c r="B24" s="47"/>
      <c r="C24" s="48"/>
      <c r="D24" s="49"/>
      <c r="E24" s="50"/>
      <c r="F24" s="4" t="s">
        <v>27</v>
      </c>
      <c r="G24" s="4"/>
      <c r="H24" s="4"/>
      <c r="I24" s="51" t="s">
        <v>29</v>
      </c>
      <c r="J24" s="52" t="s">
        <v>7</v>
      </c>
      <c r="K24" s="39"/>
      <c r="L24" s="39"/>
      <c r="M24" s="39"/>
      <c r="N24" s="60"/>
      <c r="O24" s="39"/>
      <c r="P24" s="60">
        <v>300000</v>
      </c>
      <c r="Q24" s="39"/>
      <c r="R24" s="39"/>
      <c r="S24" s="39"/>
      <c r="T24" s="39"/>
      <c r="U24" s="39"/>
      <c r="V24" s="39"/>
    </row>
    <row r="25" spans="1:22" s="3" customFormat="1" ht="24" customHeight="1">
      <c r="A25" s="564"/>
      <c r="B25" s="53"/>
      <c r="C25" s="54"/>
      <c r="D25" s="55"/>
      <c r="E25" s="56"/>
      <c r="G25" s="4"/>
      <c r="H25" s="4"/>
      <c r="I25" s="45"/>
      <c r="J25" s="45" t="s">
        <v>9</v>
      </c>
      <c r="K25" s="46"/>
      <c r="L25" s="46"/>
      <c r="M25" s="46"/>
      <c r="N25" s="60"/>
      <c r="O25" s="46"/>
      <c r="P25" s="60"/>
      <c r="Q25" s="46"/>
      <c r="R25" s="46"/>
      <c r="S25" s="46"/>
      <c r="T25" s="46"/>
      <c r="U25" s="46"/>
      <c r="V25" s="46"/>
    </row>
    <row r="26" spans="1:22" s="3" customFormat="1" ht="24" customHeight="1">
      <c r="A26" s="562" t="s">
        <v>373</v>
      </c>
      <c r="B26" s="57">
        <v>2</v>
      </c>
      <c r="C26" s="57" t="s">
        <v>364</v>
      </c>
      <c r="D26" s="58">
        <v>30000</v>
      </c>
      <c r="E26" s="423">
        <f>B26*D26</f>
        <v>60000</v>
      </c>
      <c r="F26" s="4" t="s">
        <v>27</v>
      </c>
      <c r="G26" s="4"/>
      <c r="H26" s="4"/>
      <c r="I26" s="37" t="s">
        <v>28</v>
      </c>
      <c r="J26" s="38" t="s">
        <v>7</v>
      </c>
      <c r="K26" s="39"/>
      <c r="L26" s="39"/>
      <c r="M26" s="60"/>
      <c r="N26" s="60">
        <v>60000</v>
      </c>
      <c r="O26" s="39"/>
      <c r="P26" s="60"/>
      <c r="Q26" s="39"/>
      <c r="R26" s="39"/>
      <c r="S26" s="39"/>
      <c r="T26" s="39"/>
      <c r="U26" s="39"/>
      <c r="V26" s="39"/>
    </row>
    <row r="27" spans="1:22" s="3" customFormat="1" ht="24" customHeight="1">
      <c r="A27" s="563"/>
      <c r="B27" s="41"/>
      <c r="C27" s="42"/>
      <c r="D27" s="43"/>
      <c r="E27" s="61"/>
      <c r="G27" s="4"/>
      <c r="H27" s="4"/>
      <c r="I27" s="45"/>
      <c r="J27" s="45" t="s">
        <v>9</v>
      </c>
      <c r="K27" s="46"/>
      <c r="L27" s="46"/>
      <c r="M27" s="46"/>
      <c r="N27" s="60"/>
      <c r="O27" s="46"/>
      <c r="P27" s="60"/>
      <c r="Q27" s="46"/>
      <c r="R27" s="46"/>
      <c r="S27" s="46"/>
      <c r="T27" s="46"/>
      <c r="U27" s="46"/>
      <c r="V27" s="46"/>
    </row>
    <row r="28" spans="1:22" s="3" customFormat="1" ht="24" customHeight="1">
      <c r="A28" s="563"/>
      <c r="B28" s="47"/>
      <c r="C28" s="48"/>
      <c r="D28" s="49"/>
      <c r="E28" s="50"/>
      <c r="F28" s="4" t="s">
        <v>27</v>
      </c>
      <c r="G28" s="4"/>
      <c r="H28" s="4"/>
      <c r="I28" s="51" t="s">
        <v>29</v>
      </c>
      <c r="J28" s="52" t="s">
        <v>7</v>
      </c>
      <c r="K28" s="39"/>
      <c r="L28" s="39"/>
      <c r="M28" s="39"/>
      <c r="N28" s="60"/>
      <c r="O28" s="39"/>
      <c r="P28" s="60">
        <v>60000</v>
      </c>
      <c r="Q28" s="39"/>
      <c r="R28" s="39"/>
      <c r="S28" s="39"/>
      <c r="T28" s="39"/>
      <c r="U28" s="39"/>
      <c r="V28" s="39"/>
    </row>
    <row r="29" spans="1:22" s="3" customFormat="1" ht="24" customHeight="1">
      <c r="A29" s="564"/>
      <c r="B29" s="53"/>
      <c r="C29" s="54"/>
      <c r="D29" s="55"/>
      <c r="E29" s="56"/>
      <c r="G29" s="4"/>
      <c r="H29" s="4"/>
      <c r="I29" s="45"/>
      <c r="J29" s="45" t="s">
        <v>9</v>
      </c>
      <c r="K29" s="46"/>
      <c r="L29" s="46"/>
      <c r="M29" s="46"/>
      <c r="N29" s="60"/>
      <c r="O29" s="46"/>
      <c r="P29" s="60"/>
      <c r="Q29" s="46"/>
      <c r="R29" s="46"/>
      <c r="S29" s="46"/>
      <c r="T29" s="46"/>
      <c r="U29" s="46"/>
      <c r="V29" s="46"/>
    </row>
    <row r="30" spans="1:22" s="3" customFormat="1" ht="24" customHeight="1">
      <c r="A30" s="562" t="s">
        <v>374</v>
      </c>
      <c r="B30" s="34">
        <v>1</v>
      </c>
      <c r="C30" s="34" t="s">
        <v>378</v>
      </c>
      <c r="D30" s="35">
        <v>4600</v>
      </c>
      <c r="E30" s="423">
        <f>B30*D30</f>
        <v>4600</v>
      </c>
      <c r="F30" s="4" t="s">
        <v>27</v>
      </c>
      <c r="G30" s="4"/>
      <c r="H30" s="4"/>
      <c r="I30" s="37" t="s">
        <v>28</v>
      </c>
      <c r="J30" s="38" t="s">
        <v>7</v>
      </c>
      <c r="K30" s="39"/>
      <c r="L30" s="39"/>
      <c r="M30" s="39"/>
      <c r="N30" s="60">
        <v>4600</v>
      </c>
      <c r="O30" s="40"/>
      <c r="P30" s="60"/>
      <c r="Q30" s="39"/>
      <c r="R30" s="40"/>
      <c r="S30" s="39"/>
      <c r="T30" s="39"/>
      <c r="U30" s="39"/>
      <c r="V30" s="39"/>
    </row>
    <row r="31" spans="1:22" s="3" customFormat="1" ht="24" customHeight="1">
      <c r="A31" s="563"/>
      <c r="B31" s="41"/>
      <c r="C31" s="42"/>
      <c r="D31" s="43"/>
      <c r="E31" s="44"/>
      <c r="G31" s="4"/>
      <c r="H31" s="4"/>
      <c r="I31" s="45"/>
      <c r="J31" s="45" t="s">
        <v>9</v>
      </c>
      <c r="K31" s="46"/>
      <c r="L31" s="46"/>
      <c r="M31" s="46"/>
      <c r="N31" s="60"/>
      <c r="O31" s="46"/>
      <c r="P31" s="60"/>
      <c r="Q31" s="46"/>
      <c r="R31" s="46"/>
      <c r="S31" s="46"/>
      <c r="T31" s="46"/>
      <c r="U31" s="46"/>
      <c r="V31" s="46"/>
    </row>
    <row r="32" spans="1:22" s="3" customFormat="1" ht="24" customHeight="1">
      <c r="A32" s="563"/>
      <c r="B32" s="47"/>
      <c r="C32" s="48"/>
      <c r="D32" s="49"/>
      <c r="E32" s="50"/>
      <c r="F32" s="4" t="s">
        <v>27</v>
      </c>
      <c r="G32" s="4"/>
      <c r="H32" s="4"/>
      <c r="I32" s="51" t="s">
        <v>29</v>
      </c>
      <c r="J32" s="52" t="s">
        <v>7</v>
      </c>
      <c r="K32" s="39"/>
      <c r="L32" s="39"/>
      <c r="M32" s="39"/>
      <c r="N32" s="60"/>
      <c r="O32" s="39"/>
      <c r="P32" s="60">
        <v>4600</v>
      </c>
      <c r="Q32" s="39"/>
      <c r="R32" s="40"/>
      <c r="S32" s="39"/>
      <c r="T32" s="39"/>
      <c r="U32" s="39"/>
      <c r="V32" s="39"/>
    </row>
    <row r="33" spans="1:22" s="3" customFormat="1" ht="24" customHeight="1">
      <c r="A33" s="564"/>
      <c r="B33" s="53"/>
      <c r="C33" s="54"/>
      <c r="D33" s="55"/>
      <c r="E33" s="56"/>
      <c r="G33" s="4"/>
      <c r="H33" s="4"/>
      <c r="I33" s="45"/>
      <c r="J33" s="45" t="s">
        <v>9</v>
      </c>
      <c r="K33" s="46"/>
      <c r="L33" s="46"/>
      <c r="M33" s="46"/>
      <c r="N33" s="60"/>
      <c r="O33" s="46"/>
      <c r="P33" s="60"/>
      <c r="Q33" s="46"/>
      <c r="R33" s="46"/>
      <c r="S33" s="46"/>
      <c r="T33" s="46"/>
      <c r="U33" s="46"/>
      <c r="V33" s="46"/>
    </row>
    <row r="34" spans="1:22" s="3" customFormat="1" ht="24" customHeight="1">
      <c r="A34" s="562" t="s">
        <v>375</v>
      </c>
      <c r="B34" s="57">
        <v>7</v>
      </c>
      <c r="C34" s="57" t="s">
        <v>366</v>
      </c>
      <c r="D34" s="58">
        <v>35000</v>
      </c>
      <c r="E34" s="423">
        <f>B34*D34</f>
        <v>245000</v>
      </c>
      <c r="F34" s="4" t="s">
        <v>27</v>
      </c>
      <c r="G34" s="4"/>
      <c r="H34" s="4"/>
      <c r="I34" s="37" t="s">
        <v>28</v>
      </c>
      <c r="J34" s="38" t="s">
        <v>7</v>
      </c>
      <c r="K34" s="39"/>
      <c r="L34" s="39"/>
      <c r="M34" s="60"/>
      <c r="N34" s="60">
        <v>245000</v>
      </c>
      <c r="O34" s="39"/>
      <c r="P34" s="60"/>
      <c r="Q34" s="39"/>
      <c r="R34" s="39"/>
      <c r="S34" s="39"/>
      <c r="T34" s="39"/>
      <c r="U34" s="39"/>
      <c r="V34" s="39"/>
    </row>
    <row r="35" spans="1:22" s="3" customFormat="1" ht="24" customHeight="1">
      <c r="A35" s="563"/>
      <c r="B35" s="41"/>
      <c r="C35" s="42"/>
      <c r="D35" s="43"/>
      <c r="E35" s="61"/>
      <c r="G35" s="4"/>
      <c r="H35" s="4"/>
      <c r="I35" s="45"/>
      <c r="J35" s="45" t="s">
        <v>9</v>
      </c>
      <c r="K35" s="46"/>
      <c r="L35" s="46"/>
      <c r="M35" s="46"/>
      <c r="N35" s="60"/>
      <c r="O35" s="46"/>
      <c r="P35" s="60"/>
      <c r="Q35" s="46"/>
      <c r="R35" s="46"/>
      <c r="S35" s="46"/>
      <c r="T35" s="46"/>
      <c r="U35" s="46"/>
      <c r="V35" s="46"/>
    </row>
    <row r="36" spans="1:22" s="3" customFormat="1" ht="24" customHeight="1">
      <c r="A36" s="563"/>
      <c r="B36" s="47"/>
      <c r="C36" s="48"/>
      <c r="D36" s="49"/>
      <c r="E36" s="50"/>
      <c r="F36" s="4" t="s">
        <v>27</v>
      </c>
      <c r="G36" s="4"/>
      <c r="H36" s="4"/>
      <c r="I36" s="51" t="s">
        <v>29</v>
      </c>
      <c r="J36" s="52" t="s">
        <v>7</v>
      </c>
      <c r="K36" s="39"/>
      <c r="L36" s="39"/>
      <c r="M36" s="39"/>
      <c r="N36" s="60"/>
      <c r="O36" s="39"/>
      <c r="P36" s="60">
        <v>245000</v>
      </c>
      <c r="Q36" s="39"/>
      <c r="R36" s="39"/>
      <c r="S36" s="39"/>
      <c r="T36" s="39"/>
      <c r="U36" s="39"/>
      <c r="V36" s="39"/>
    </row>
    <row r="37" spans="1:22" s="3" customFormat="1" ht="24" customHeight="1">
      <c r="A37" s="564"/>
      <c r="B37" s="53"/>
      <c r="C37" s="54"/>
      <c r="D37" s="55"/>
      <c r="E37" s="56"/>
      <c r="G37" s="4"/>
      <c r="H37" s="4"/>
      <c r="I37" s="45"/>
      <c r="J37" s="45" t="s">
        <v>9</v>
      </c>
      <c r="K37" s="46"/>
      <c r="L37" s="46"/>
      <c r="M37" s="46"/>
      <c r="N37" s="60"/>
      <c r="O37" s="46"/>
      <c r="P37" s="60"/>
      <c r="Q37" s="46"/>
      <c r="R37" s="46"/>
      <c r="S37" s="46"/>
      <c r="T37" s="46"/>
      <c r="U37" s="46"/>
      <c r="V37" s="46"/>
    </row>
    <row r="38" spans="1:22" s="3" customFormat="1" ht="24" customHeight="1">
      <c r="A38" s="562" t="s">
        <v>376</v>
      </c>
      <c r="B38" s="57">
        <v>1</v>
      </c>
      <c r="C38" s="57" t="s">
        <v>366</v>
      </c>
      <c r="D38" s="58">
        <v>703100</v>
      </c>
      <c r="E38" s="423">
        <f>B38*D38</f>
        <v>703100</v>
      </c>
      <c r="F38" s="4" t="s">
        <v>27</v>
      </c>
      <c r="G38" s="4"/>
      <c r="H38" s="4"/>
      <c r="I38" s="37" t="s">
        <v>28</v>
      </c>
      <c r="J38" s="38" t="s">
        <v>7</v>
      </c>
      <c r="K38" s="39"/>
      <c r="L38" s="39"/>
      <c r="M38" s="60"/>
      <c r="N38" s="60">
        <v>703100</v>
      </c>
      <c r="O38" s="39"/>
      <c r="P38" s="60"/>
      <c r="Q38" s="39"/>
      <c r="R38" s="39"/>
      <c r="S38" s="39"/>
      <c r="T38" s="39"/>
      <c r="U38" s="39"/>
      <c r="V38" s="39"/>
    </row>
    <row r="39" spans="1:22" s="3" customFormat="1" ht="24" customHeight="1">
      <c r="A39" s="563"/>
      <c r="B39" s="41"/>
      <c r="C39" s="42"/>
      <c r="D39" s="43"/>
      <c r="E39" s="61"/>
      <c r="G39" s="4"/>
      <c r="H39" s="4"/>
      <c r="I39" s="45"/>
      <c r="J39" s="45" t="s">
        <v>9</v>
      </c>
      <c r="K39" s="46"/>
      <c r="L39" s="46"/>
      <c r="M39" s="46"/>
      <c r="N39" s="60"/>
      <c r="O39" s="46"/>
      <c r="P39" s="60"/>
      <c r="Q39" s="46"/>
      <c r="R39" s="46"/>
      <c r="S39" s="46"/>
      <c r="T39" s="46"/>
      <c r="U39" s="46"/>
      <c r="V39" s="46"/>
    </row>
    <row r="40" spans="1:22" s="3" customFormat="1" ht="24" customHeight="1">
      <c r="A40" s="563"/>
      <c r="B40" s="47"/>
      <c r="C40" s="48"/>
      <c r="D40" s="49"/>
      <c r="E40" s="50"/>
      <c r="F40" s="4" t="s">
        <v>27</v>
      </c>
      <c r="G40" s="4"/>
      <c r="H40" s="4"/>
      <c r="I40" s="51" t="s">
        <v>29</v>
      </c>
      <c r="J40" s="52" t="s">
        <v>7</v>
      </c>
      <c r="K40" s="39"/>
      <c r="L40" s="39"/>
      <c r="M40" s="39"/>
      <c r="N40" s="60"/>
      <c r="O40" s="39"/>
      <c r="P40" s="60">
        <v>703100</v>
      </c>
      <c r="Q40" s="39"/>
      <c r="R40" s="39"/>
      <c r="S40" s="39"/>
      <c r="T40" s="39"/>
      <c r="U40" s="39"/>
      <c r="V40" s="39"/>
    </row>
    <row r="41" spans="1:22" s="3" customFormat="1" ht="24" customHeight="1">
      <c r="A41" s="564"/>
      <c r="B41" s="53"/>
      <c r="C41" s="54"/>
      <c r="D41" s="55"/>
      <c r="E41" s="56"/>
      <c r="G41" s="4"/>
      <c r="H41" s="4"/>
      <c r="I41" s="45"/>
      <c r="J41" s="45" t="s">
        <v>9</v>
      </c>
      <c r="K41" s="46"/>
      <c r="L41" s="46"/>
      <c r="M41" s="46"/>
      <c r="N41" s="60"/>
      <c r="O41" s="46"/>
      <c r="P41" s="60"/>
      <c r="Q41" s="46"/>
      <c r="R41" s="46"/>
      <c r="S41" s="46"/>
      <c r="T41" s="46"/>
      <c r="U41" s="46"/>
      <c r="V41" s="46"/>
    </row>
    <row r="42" spans="1:22" s="3" customFormat="1" ht="24" customHeight="1">
      <c r="A42" s="562" t="s">
        <v>377</v>
      </c>
      <c r="B42" s="34">
        <v>1</v>
      </c>
      <c r="C42" s="34" t="s">
        <v>366</v>
      </c>
      <c r="D42" s="35">
        <v>186000</v>
      </c>
      <c r="E42" s="423">
        <f>B42*D42</f>
        <v>186000</v>
      </c>
      <c r="F42" s="4" t="s">
        <v>27</v>
      </c>
      <c r="G42" s="4"/>
      <c r="H42" s="4"/>
      <c r="I42" s="37" t="s">
        <v>28</v>
      </c>
      <c r="J42" s="38" t="s">
        <v>7</v>
      </c>
      <c r="K42" s="39"/>
      <c r="L42" s="39"/>
      <c r="M42" s="39"/>
      <c r="N42" s="60">
        <v>186000</v>
      </c>
      <c r="O42" s="40"/>
      <c r="P42" s="60"/>
      <c r="Q42" s="39"/>
      <c r="R42" s="40"/>
      <c r="S42" s="39"/>
      <c r="T42" s="39"/>
      <c r="U42" s="39"/>
      <c r="V42" s="39"/>
    </row>
    <row r="43" spans="1:22" s="3" customFormat="1" ht="24" customHeight="1">
      <c r="A43" s="563"/>
      <c r="B43" s="41"/>
      <c r="C43" s="42"/>
      <c r="D43" s="43"/>
      <c r="E43" s="44"/>
      <c r="G43" s="4"/>
      <c r="H43" s="4"/>
      <c r="I43" s="45"/>
      <c r="J43" s="45" t="s">
        <v>9</v>
      </c>
      <c r="K43" s="46"/>
      <c r="L43" s="46"/>
      <c r="M43" s="46"/>
      <c r="N43" s="60"/>
      <c r="O43" s="46"/>
      <c r="P43" s="60"/>
      <c r="Q43" s="46"/>
      <c r="R43" s="46"/>
      <c r="S43" s="46"/>
      <c r="T43" s="46"/>
      <c r="U43" s="46"/>
      <c r="V43" s="46"/>
    </row>
    <row r="44" spans="1:22" s="3" customFormat="1" ht="24" customHeight="1">
      <c r="A44" s="563"/>
      <c r="B44" s="47"/>
      <c r="C44" s="48"/>
      <c r="D44" s="49"/>
      <c r="E44" s="50"/>
      <c r="F44" s="4" t="s">
        <v>27</v>
      </c>
      <c r="G44" s="4"/>
      <c r="H44" s="4"/>
      <c r="I44" s="51" t="s">
        <v>29</v>
      </c>
      <c r="J44" s="52" t="s">
        <v>7</v>
      </c>
      <c r="K44" s="39"/>
      <c r="L44" s="39"/>
      <c r="M44" s="39"/>
      <c r="N44" s="60"/>
      <c r="O44" s="39"/>
      <c r="P44" s="60">
        <v>186000</v>
      </c>
      <c r="Q44" s="39"/>
      <c r="R44" s="40"/>
      <c r="S44" s="39"/>
      <c r="T44" s="39"/>
      <c r="U44" s="39"/>
      <c r="V44" s="39"/>
    </row>
    <row r="45" spans="1:22" s="3" customFormat="1" ht="24" customHeight="1">
      <c r="A45" s="564"/>
      <c r="B45" s="53"/>
      <c r="C45" s="54"/>
      <c r="D45" s="55"/>
      <c r="E45" s="56"/>
      <c r="G45" s="4"/>
      <c r="H45" s="4"/>
      <c r="I45" s="45"/>
      <c r="J45" s="45" t="s">
        <v>9</v>
      </c>
      <c r="K45" s="46"/>
      <c r="L45" s="46"/>
      <c r="M45" s="46"/>
      <c r="N45" s="60"/>
      <c r="O45" s="46"/>
      <c r="P45" s="60"/>
      <c r="Q45" s="46"/>
      <c r="R45" s="46"/>
      <c r="S45" s="46"/>
      <c r="T45" s="46"/>
      <c r="U45" s="46"/>
      <c r="V45" s="46"/>
    </row>
    <row r="46" spans="1:22" s="3" customFormat="1" ht="24" customHeight="1">
      <c r="A46" s="562" t="s">
        <v>379</v>
      </c>
      <c r="B46" s="57">
        <v>1</v>
      </c>
      <c r="C46" s="57" t="s">
        <v>366</v>
      </c>
      <c r="D46" s="58">
        <v>178000</v>
      </c>
      <c r="E46" s="423">
        <f>B46*D46</f>
        <v>178000</v>
      </c>
      <c r="F46" s="4" t="s">
        <v>27</v>
      </c>
      <c r="G46" s="4"/>
      <c r="H46" s="4"/>
      <c r="I46" s="37" t="s">
        <v>28</v>
      </c>
      <c r="J46" s="38" t="s">
        <v>7</v>
      </c>
      <c r="K46" s="39"/>
      <c r="L46" s="39"/>
      <c r="M46" s="60"/>
      <c r="N46" s="60">
        <v>178000</v>
      </c>
      <c r="O46" s="39"/>
      <c r="P46" s="60"/>
      <c r="Q46" s="39"/>
      <c r="R46" s="39"/>
      <c r="S46" s="39"/>
      <c r="T46" s="39"/>
      <c r="U46" s="39"/>
      <c r="V46" s="39"/>
    </row>
    <row r="47" spans="1:22" s="3" customFormat="1" ht="24" customHeight="1">
      <c r="A47" s="563"/>
      <c r="B47" s="41"/>
      <c r="C47" s="42"/>
      <c r="D47" s="43"/>
      <c r="E47" s="61"/>
      <c r="G47" s="4"/>
      <c r="H47" s="4"/>
      <c r="I47" s="45"/>
      <c r="J47" s="45" t="s">
        <v>9</v>
      </c>
      <c r="K47" s="46"/>
      <c r="L47" s="46"/>
      <c r="M47" s="46"/>
      <c r="N47" s="60"/>
      <c r="O47" s="46"/>
      <c r="P47" s="60"/>
      <c r="Q47" s="46"/>
      <c r="R47" s="46"/>
      <c r="S47" s="46"/>
      <c r="T47" s="46"/>
      <c r="U47" s="46"/>
      <c r="V47" s="46"/>
    </row>
    <row r="48" spans="1:22" s="3" customFormat="1" ht="24" customHeight="1">
      <c r="A48" s="563"/>
      <c r="B48" s="47"/>
      <c r="C48" s="48"/>
      <c r="D48" s="49"/>
      <c r="E48" s="50"/>
      <c r="F48" s="4" t="s">
        <v>27</v>
      </c>
      <c r="G48" s="4"/>
      <c r="H48" s="4"/>
      <c r="I48" s="51" t="s">
        <v>29</v>
      </c>
      <c r="J48" s="52" t="s">
        <v>7</v>
      </c>
      <c r="K48" s="39"/>
      <c r="L48" s="39"/>
      <c r="M48" s="39"/>
      <c r="N48" s="60"/>
      <c r="O48" s="39"/>
      <c r="P48" s="60">
        <v>178000</v>
      </c>
      <c r="Q48" s="39"/>
      <c r="R48" s="39"/>
      <c r="S48" s="39"/>
      <c r="T48" s="39"/>
      <c r="U48" s="39"/>
      <c r="V48" s="39"/>
    </row>
    <row r="49" spans="1:22" s="3" customFormat="1" ht="24" customHeight="1">
      <c r="A49" s="564"/>
      <c r="B49" s="53"/>
      <c r="C49" s="54"/>
      <c r="D49" s="55"/>
      <c r="E49" s="56"/>
      <c r="G49" s="4"/>
      <c r="H49" s="4"/>
      <c r="I49" s="45"/>
      <c r="J49" s="45" t="s">
        <v>9</v>
      </c>
      <c r="K49" s="46"/>
      <c r="L49" s="46"/>
      <c r="M49" s="46"/>
      <c r="N49" s="60"/>
      <c r="O49" s="46"/>
      <c r="P49" s="60"/>
      <c r="Q49" s="46"/>
      <c r="R49" s="46"/>
      <c r="S49" s="46"/>
      <c r="T49" s="46"/>
      <c r="U49" s="46"/>
      <c r="V49" s="46"/>
    </row>
    <row r="50" spans="1:22" s="3" customFormat="1" ht="24" customHeight="1">
      <c r="A50" s="562" t="s">
        <v>380</v>
      </c>
      <c r="B50" s="57">
        <v>1</v>
      </c>
      <c r="C50" s="57" t="s">
        <v>364</v>
      </c>
      <c r="D50" s="58">
        <v>26800</v>
      </c>
      <c r="E50" s="423">
        <f>B50*D50</f>
        <v>26800</v>
      </c>
      <c r="F50" s="4" t="s">
        <v>27</v>
      </c>
      <c r="G50" s="4"/>
      <c r="H50" s="4"/>
      <c r="I50" s="37" t="s">
        <v>28</v>
      </c>
      <c r="J50" s="38" t="s">
        <v>7</v>
      </c>
      <c r="K50" s="39"/>
      <c r="L50" s="39"/>
      <c r="M50" s="60"/>
      <c r="N50" s="60">
        <v>26800</v>
      </c>
      <c r="O50" s="39"/>
      <c r="P50" s="60"/>
      <c r="Q50" s="39"/>
      <c r="R50" s="39"/>
      <c r="S50" s="39"/>
      <c r="T50" s="39"/>
      <c r="U50" s="39"/>
      <c r="V50" s="39"/>
    </row>
    <row r="51" spans="1:22" s="3" customFormat="1" ht="24" customHeight="1">
      <c r="A51" s="563"/>
      <c r="B51" s="41"/>
      <c r="C51" s="42"/>
      <c r="D51" s="43"/>
      <c r="E51" s="61"/>
      <c r="G51" s="4"/>
      <c r="H51" s="4"/>
      <c r="I51" s="45"/>
      <c r="J51" s="45" t="s">
        <v>9</v>
      </c>
      <c r="K51" s="46"/>
      <c r="L51" s="46"/>
      <c r="M51" s="46"/>
      <c r="N51" s="60"/>
      <c r="O51" s="46"/>
      <c r="P51" s="60"/>
      <c r="Q51" s="46"/>
      <c r="R51" s="46"/>
      <c r="S51" s="46"/>
      <c r="T51" s="46"/>
      <c r="U51" s="46"/>
      <c r="V51" s="46"/>
    </row>
    <row r="52" spans="1:22" s="3" customFormat="1" ht="24" customHeight="1">
      <c r="A52" s="563"/>
      <c r="B52" s="47"/>
      <c r="C52" s="48"/>
      <c r="D52" s="49"/>
      <c r="E52" s="50"/>
      <c r="F52" s="4" t="s">
        <v>27</v>
      </c>
      <c r="G52" s="4"/>
      <c r="H52" s="4"/>
      <c r="I52" s="51" t="s">
        <v>29</v>
      </c>
      <c r="J52" s="52" t="s">
        <v>7</v>
      </c>
      <c r="K52" s="39"/>
      <c r="L52" s="39"/>
      <c r="M52" s="39"/>
      <c r="N52" s="60"/>
      <c r="O52" s="39"/>
      <c r="P52" s="60">
        <v>26800</v>
      </c>
      <c r="Q52" s="39"/>
      <c r="R52" s="39"/>
      <c r="S52" s="39"/>
      <c r="T52" s="39"/>
      <c r="U52" s="39"/>
      <c r="V52" s="39"/>
    </row>
    <row r="53" spans="1:22" s="3" customFormat="1" ht="24" customHeight="1">
      <c r="A53" s="564"/>
      <c r="B53" s="53"/>
      <c r="C53" s="54"/>
      <c r="D53" s="55"/>
      <c r="E53" s="56"/>
      <c r="G53" s="4"/>
      <c r="H53" s="4"/>
      <c r="I53" s="45"/>
      <c r="J53" s="45" t="s">
        <v>9</v>
      </c>
      <c r="K53" s="46"/>
      <c r="L53" s="46"/>
      <c r="M53" s="46"/>
      <c r="N53" s="60"/>
      <c r="O53" s="46"/>
      <c r="P53" s="60"/>
      <c r="Q53" s="46"/>
      <c r="R53" s="46"/>
      <c r="S53" s="46"/>
      <c r="T53" s="46"/>
      <c r="U53" s="46"/>
      <c r="V53" s="46"/>
    </row>
    <row r="54" spans="1:22" s="3" customFormat="1" ht="24" customHeight="1">
      <c r="A54" s="562" t="s">
        <v>381</v>
      </c>
      <c r="B54" s="34">
        <v>1</v>
      </c>
      <c r="C54" s="34" t="s">
        <v>366</v>
      </c>
      <c r="D54" s="35">
        <v>108700</v>
      </c>
      <c r="E54" s="423">
        <f>B54*D54</f>
        <v>108700</v>
      </c>
      <c r="F54" s="4" t="s">
        <v>27</v>
      </c>
      <c r="G54" s="4"/>
      <c r="H54" s="4"/>
      <c r="I54" s="37" t="s">
        <v>28</v>
      </c>
      <c r="J54" s="38" t="s">
        <v>7</v>
      </c>
      <c r="K54" s="39"/>
      <c r="L54" s="39"/>
      <c r="M54" s="39"/>
      <c r="N54" s="60">
        <v>108700</v>
      </c>
      <c r="O54" s="40"/>
      <c r="P54" s="60"/>
      <c r="Q54" s="39"/>
      <c r="R54" s="40"/>
      <c r="S54" s="39"/>
      <c r="T54" s="39"/>
      <c r="U54" s="39"/>
      <c r="V54" s="39"/>
    </row>
    <row r="55" spans="1:22" s="3" customFormat="1" ht="24" customHeight="1">
      <c r="A55" s="563"/>
      <c r="B55" s="41"/>
      <c r="C55" s="42"/>
      <c r="D55" s="43"/>
      <c r="E55" s="44"/>
      <c r="G55" s="4"/>
      <c r="H55" s="4"/>
      <c r="I55" s="45"/>
      <c r="J55" s="45" t="s">
        <v>9</v>
      </c>
      <c r="K55" s="46"/>
      <c r="L55" s="46"/>
      <c r="M55" s="46"/>
      <c r="N55" s="60"/>
      <c r="O55" s="46"/>
      <c r="P55" s="60"/>
      <c r="Q55" s="46"/>
      <c r="R55" s="46"/>
      <c r="S55" s="46"/>
      <c r="T55" s="46"/>
      <c r="U55" s="46"/>
      <c r="V55" s="46"/>
    </row>
    <row r="56" spans="1:22" s="3" customFormat="1" ht="24" customHeight="1">
      <c r="A56" s="563"/>
      <c r="B56" s="47"/>
      <c r="C56" s="48"/>
      <c r="D56" s="49"/>
      <c r="E56" s="50"/>
      <c r="F56" s="4" t="s">
        <v>27</v>
      </c>
      <c r="G56" s="4"/>
      <c r="H56" s="4"/>
      <c r="I56" s="51" t="s">
        <v>29</v>
      </c>
      <c r="J56" s="52" t="s">
        <v>7</v>
      </c>
      <c r="K56" s="39"/>
      <c r="L56" s="39"/>
      <c r="M56" s="39"/>
      <c r="N56" s="60"/>
      <c r="O56" s="39"/>
      <c r="P56" s="60">
        <v>108700</v>
      </c>
      <c r="Q56" s="39"/>
      <c r="R56" s="40"/>
      <c r="S56" s="39"/>
      <c r="T56" s="39"/>
      <c r="U56" s="39"/>
      <c r="V56" s="39"/>
    </row>
    <row r="57" spans="1:22" s="3" customFormat="1" ht="24" customHeight="1">
      <c r="A57" s="564"/>
      <c r="B57" s="53"/>
      <c r="C57" s="54"/>
      <c r="D57" s="55"/>
      <c r="E57" s="56"/>
      <c r="G57" s="4"/>
      <c r="H57" s="4"/>
      <c r="I57" s="45"/>
      <c r="J57" s="45" t="s">
        <v>9</v>
      </c>
      <c r="K57" s="46"/>
      <c r="L57" s="46"/>
      <c r="M57" s="46"/>
      <c r="N57" s="60"/>
      <c r="O57" s="46"/>
      <c r="P57" s="60"/>
      <c r="Q57" s="46"/>
      <c r="R57" s="46"/>
      <c r="S57" s="46"/>
      <c r="T57" s="46"/>
      <c r="U57" s="46"/>
      <c r="V57" s="46"/>
    </row>
    <row r="58" spans="1:22" s="3" customFormat="1" ht="24" customHeight="1">
      <c r="A58" s="562" t="s">
        <v>382</v>
      </c>
      <c r="B58" s="57">
        <v>1</v>
      </c>
      <c r="C58" s="57" t="s">
        <v>366</v>
      </c>
      <c r="D58" s="58">
        <v>57700</v>
      </c>
      <c r="E58" s="423">
        <f>B58*D58</f>
        <v>57700</v>
      </c>
      <c r="F58" s="4" t="s">
        <v>27</v>
      </c>
      <c r="G58" s="4"/>
      <c r="H58" s="4"/>
      <c r="I58" s="37" t="s">
        <v>28</v>
      </c>
      <c r="J58" s="38" t="s">
        <v>7</v>
      </c>
      <c r="K58" s="39"/>
      <c r="L58" s="39"/>
      <c r="M58" s="60"/>
      <c r="N58" s="60">
        <v>57700</v>
      </c>
      <c r="O58" s="39"/>
      <c r="P58" s="60"/>
      <c r="Q58" s="39"/>
      <c r="R58" s="39"/>
      <c r="S58" s="39"/>
      <c r="T58" s="39"/>
      <c r="U58" s="39"/>
      <c r="V58" s="39"/>
    </row>
    <row r="59" spans="1:22" s="3" customFormat="1" ht="24" customHeight="1">
      <c r="A59" s="563"/>
      <c r="B59" s="41"/>
      <c r="C59" s="42"/>
      <c r="D59" s="43"/>
      <c r="E59" s="61"/>
      <c r="G59" s="4"/>
      <c r="H59" s="4"/>
      <c r="I59" s="45"/>
      <c r="J59" s="45" t="s">
        <v>9</v>
      </c>
      <c r="K59" s="46"/>
      <c r="L59" s="46"/>
      <c r="M59" s="46"/>
      <c r="N59" s="60"/>
      <c r="O59" s="46"/>
      <c r="P59" s="60"/>
      <c r="Q59" s="46"/>
      <c r="R59" s="46"/>
      <c r="S59" s="46"/>
      <c r="T59" s="46"/>
      <c r="U59" s="46"/>
      <c r="V59" s="46"/>
    </row>
    <row r="60" spans="1:22" s="3" customFormat="1" ht="24" customHeight="1">
      <c r="A60" s="563"/>
      <c r="B60" s="47"/>
      <c r="C60" s="48"/>
      <c r="D60" s="49"/>
      <c r="E60" s="50"/>
      <c r="F60" s="4" t="s">
        <v>27</v>
      </c>
      <c r="G60" s="4"/>
      <c r="H60" s="4"/>
      <c r="I60" s="51" t="s">
        <v>29</v>
      </c>
      <c r="J60" s="52" t="s">
        <v>7</v>
      </c>
      <c r="K60" s="39"/>
      <c r="L60" s="39"/>
      <c r="M60" s="39"/>
      <c r="N60" s="60"/>
      <c r="O60" s="39"/>
      <c r="P60" s="60">
        <v>57700</v>
      </c>
      <c r="Q60" s="39"/>
      <c r="R60" s="39"/>
      <c r="S60" s="39"/>
      <c r="T60" s="39"/>
      <c r="U60" s="39"/>
      <c r="V60" s="39"/>
    </row>
    <row r="61" spans="1:22" s="3" customFormat="1" ht="24" customHeight="1">
      <c r="A61" s="564"/>
      <c r="B61" s="53"/>
      <c r="C61" s="54"/>
      <c r="D61" s="55"/>
      <c r="E61" s="56"/>
      <c r="G61" s="4"/>
      <c r="H61" s="4"/>
      <c r="I61" s="45"/>
      <c r="J61" s="45" t="s">
        <v>9</v>
      </c>
      <c r="K61" s="46"/>
      <c r="L61" s="46"/>
      <c r="M61" s="46"/>
      <c r="N61" s="60"/>
      <c r="O61" s="46"/>
      <c r="P61" s="60"/>
      <c r="Q61" s="46"/>
      <c r="R61" s="46"/>
      <c r="S61" s="46"/>
      <c r="T61" s="46"/>
      <c r="U61" s="46"/>
      <c r="V61" s="46"/>
    </row>
    <row r="62" spans="1:22" s="3" customFormat="1" ht="24" customHeight="1">
      <c r="A62" s="562" t="s">
        <v>383</v>
      </c>
      <c r="B62" s="57">
        <v>2</v>
      </c>
      <c r="C62" s="57" t="s">
        <v>384</v>
      </c>
      <c r="D62" s="58">
        <v>34200</v>
      </c>
      <c r="E62" s="423">
        <f>B62*D62</f>
        <v>68400</v>
      </c>
      <c r="F62" s="4" t="s">
        <v>27</v>
      </c>
      <c r="G62" s="4"/>
      <c r="H62" s="4"/>
      <c r="I62" s="37" t="s">
        <v>28</v>
      </c>
      <c r="J62" s="38" t="s">
        <v>7</v>
      </c>
      <c r="K62" s="39"/>
      <c r="L62" s="39"/>
      <c r="M62" s="60"/>
      <c r="N62" s="60">
        <v>68400</v>
      </c>
      <c r="O62" s="39"/>
      <c r="P62" s="60"/>
      <c r="Q62" s="39"/>
      <c r="R62" s="39"/>
      <c r="S62" s="39"/>
      <c r="T62" s="39"/>
      <c r="U62" s="39"/>
      <c r="V62" s="39"/>
    </row>
    <row r="63" spans="1:22" s="3" customFormat="1" ht="24" customHeight="1">
      <c r="A63" s="563"/>
      <c r="B63" s="41"/>
      <c r="C63" s="42"/>
      <c r="D63" s="43"/>
      <c r="E63" s="61"/>
      <c r="G63" s="4"/>
      <c r="H63" s="4"/>
      <c r="I63" s="45"/>
      <c r="J63" s="45" t="s">
        <v>9</v>
      </c>
      <c r="K63" s="46"/>
      <c r="L63" s="46"/>
      <c r="M63" s="46"/>
      <c r="N63" s="60"/>
      <c r="O63" s="46"/>
      <c r="P63" s="60"/>
      <c r="Q63" s="46"/>
      <c r="R63" s="46"/>
      <c r="S63" s="46"/>
      <c r="T63" s="46"/>
      <c r="U63" s="46"/>
      <c r="V63" s="46"/>
    </row>
    <row r="64" spans="1:22" s="3" customFormat="1" ht="24" customHeight="1">
      <c r="A64" s="563"/>
      <c r="B64" s="47"/>
      <c r="C64" s="48"/>
      <c r="D64" s="49"/>
      <c r="E64" s="50"/>
      <c r="F64" s="4" t="s">
        <v>27</v>
      </c>
      <c r="G64" s="4"/>
      <c r="H64" s="4"/>
      <c r="I64" s="51" t="s">
        <v>29</v>
      </c>
      <c r="J64" s="52" t="s">
        <v>7</v>
      </c>
      <c r="K64" s="39"/>
      <c r="L64" s="39"/>
      <c r="M64" s="39"/>
      <c r="N64" s="60"/>
      <c r="O64" s="39"/>
      <c r="P64" s="60">
        <v>68400</v>
      </c>
      <c r="Q64" s="39"/>
      <c r="R64" s="39"/>
      <c r="S64" s="39"/>
      <c r="T64" s="39"/>
      <c r="U64" s="39"/>
      <c r="V64" s="39"/>
    </row>
    <row r="65" spans="1:22" s="3" customFormat="1" ht="24" customHeight="1">
      <c r="A65" s="564"/>
      <c r="B65" s="53"/>
      <c r="C65" s="54"/>
      <c r="D65" s="55"/>
      <c r="E65" s="56"/>
      <c r="G65" s="4"/>
      <c r="H65" s="4"/>
      <c r="I65" s="45"/>
      <c r="J65" s="45" t="s">
        <v>9</v>
      </c>
      <c r="K65" s="46"/>
      <c r="L65" s="46"/>
      <c r="M65" s="46"/>
      <c r="N65" s="60"/>
      <c r="O65" s="46"/>
      <c r="P65" s="60"/>
      <c r="Q65" s="46"/>
      <c r="R65" s="46"/>
      <c r="S65" s="46"/>
      <c r="T65" s="46"/>
      <c r="U65" s="46"/>
      <c r="V65" s="46"/>
    </row>
  </sheetData>
  <sheetProtection/>
  <mergeCells count="20">
    <mergeCell ref="A1:V1"/>
    <mergeCell ref="A3:A4"/>
    <mergeCell ref="K3:M3"/>
    <mergeCell ref="N3:P3"/>
    <mergeCell ref="Q3:S3"/>
    <mergeCell ref="T3:V3"/>
    <mergeCell ref="A10:A13"/>
    <mergeCell ref="A14:A17"/>
    <mergeCell ref="A18:A21"/>
    <mergeCell ref="A22:A25"/>
    <mergeCell ref="A26:A29"/>
    <mergeCell ref="A30:A33"/>
    <mergeCell ref="A58:A61"/>
    <mergeCell ref="A62:A65"/>
    <mergeCell ref="A34:A37"/>
    <mergeCell ref="A38:A41"/>
    <mergeCell ref="A42:A45"/>
    <mergeCell ref="A46:A49"/>
    <mergeCell ref="A50:A53"/>
    <mergeCell ref="A54:A57"/>
  </mergeCells>
  <printOptions horizontalCentered="1"/>
  <pageMargins left="0.5905511811023623" right="0.5905511811023623" top="0.3937007874015748" bottom="0.3937007874015748" header="0.15748031496062992" footer="0.15748031496062992"/>
  <pageSetup firstPageNumber="53" useFirstPageNumber="1" fitToHeight="3" horizontalDpi="600" verticalDpi="600" orientation="landscape" paperSize="9" scale="50" r:id="rId2"/>
  <headerFooter alignWithMargins="0">
    <oddHeader>&amp;R&amp;"TH SarabunPSK,Regular"&amp;28&amp;P</oddHeader>
    <oddFooter>&amp;R&amp;"TH SarabunPSK,Regular"&amp;32&amp;P</oddFooter>
  </headerFooter>
  <rowBreaks count="1" manualBreakCount="1">
    <brk id="41" max="21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FFFF"/>
  </sheetPr>
  <dimension ref="A2:F13"/>
  <sheetViews>
    <sheetView view="pageBreakPreview" zoomScale="78" zoomScaleSheetLayoutView="78" zoomScalePageLayoutView="0" workbookViewId="0" topLeftCell="A1">
      <selection activeCell="C5" sqref="C5"/>
    </sheetView>
  </sheetViews>
  <sheetFormatPr defaultColWidth="9.140625" defaultRowHeight="12.75"/>
  <cols>
    <col min="1" max="2" width="34.8515625" style="425" customWidth="1"/>
    <col min="3" max="5" width="22.7109375" style="425" customWidth="1"/>
    <col min="6" max="6" width="13.28125" style="425" customWidth="1"/>
    <col min="7" max="16384" width="9.140625" style="425" customWidth="1"/>
  </cols>
  <sheetData>
    <row r="1" ht="30" customHeight="1"/>
    <row r="2" spans="1:5" ht="26.25">
      <c r="A2" s="567" t="s">
        <v>246</v>
      </c>
      <c r="B2" s="567"/>
      <c r="C2" s="567"/>
      <c r="D2" s="567"/>
      <c r="E2" s="567"/>
    </row>
    <row r="3" spans="1:5" ht="15" customHeight="1">
      <c r="A3" s="426"/>
      <c r="B3" s="426"/>
      <c r="C3" s="426"/>
      <c r="D3" s="426"/>
      <c r="E3" s="426"/>
    </row>
    <row r="4" spans="1:5" ht="21">
      <c r="A4" s="427" t="s">
        <v>241</v>
      </c>
      <c r="B4" s="427" t="s">
        <v>242</v>
      </c>
      <c r="C4" s="427" t="s">
        <v>243</v>
      </c>
      <c r="D4" s="427" t="s">
        <v>244</v>
      </c>
      <c r="E4" s="427" t="s">
        <v>245</v>
      </c>
    </row>
    <row r="5" spans="1:6" ht="92.25" customHeight="1">
      <c r="A5" s="428" t="s">
        <v>385</v>
      </c>
      <c r="B5" s="407" t="s">
        <v>386</v>
      </c>
      <c r="C5" s="485">
        <f>3622400</f>
        <v>3622400</v>
      </c>
      <c r="D5" s="485">
        <v>1068600</v>
      </c>
      <c r="E5" s="486">
        <f aca="true" t="shared" si="0" ref="E5:E10">C5+D5</f>
        <v>4691000</v>
      </c>
      <c r="F5" s="425">
        <f>E5*100/E11</f>
        <v>39.56894730910914</v>
      </c>
    </row>
    <row r="6" spans="1:6" ht="81.75" customHeight="1">
      <c r="A6" s="428" t="s">
        <v>392</v>
      </c>
      <c r="B6" s="407" t="s">
        <v>387</v>
      </c>
      <c r="C6" s="485">
        <f>743000+137760</f>
        <v>880760</v>
      </c>
      <c r="D6" s="485">
        <v>550000</v>
      </c>
      <c r="E6" s="486">
        <f t="shared" si="0"/>
        <v>1430760</v>
      </c>
      <c r="F6" s="425">
        <f>E6*100/E11</f>
        <v>12.068571104664462</v>
      </c>
    </row>
    <row r="7" spans="1:6" ht="97.5" customHeight="1">
      <c r="A7" s="407" t="s">
        <v>385</v>
      </c>
      <c r="B7" s="407" t="s">
        <v>388</v>
      </c>
      <c r="C7" s="485">
        <v>724600</v>
      </c>
      <c r="D7" s="485">
        <v>351848</v>
      </c>
      <c r="E7" s="486">
        <f t="shared" si="0"/>
        <v>1076448</v>
      </c>
      <c r="F7" s="425">
        <f>E7*100/E11</f>
        <v>9.079922019397978</v>
      </c>
    </row>
    <row r="8" spans="1:6" ht="103.5" customHeight="1">
      <c r="A8" s="407" t="s">
        <v>393</v>
      </c>
      <c r="B8" s="407" t="s">
        <v>389</v>
      </c>
      <c r="C8" s="485">
        <v>2480008</v>
      </c>
      <c r="D8" s="485">
        <v>50900</v>
      </c>
      <c r="E8" s="486">
        <f t="shared" si="0"/>
        <v>2530908</v>
      </c>
      <c r="F8" s="425">
        <f>E8*100/E11</f>
        <v>21.34840445453055</v>
      </c>
    </row>
    <row r="9" spans="1:6" ht="54.75" customHeight="1">
      <c r="A9" s="407" t="s">
        <v>394</v>
      </c>
      <c r="B9" s="407" t="s">
        <v>390</v>
      </c>
      <c r="C9" s="485">
        <v>430000</v>
      </c>
      <c r="D9" s="485">
        <v>100000</v>
      </c>
      <c r="E9" s="486">
        <f t="shared" si="0"/>
        <v>530000</v>
      </c>
      <c r="F9" s="425">
        <f>E9*100/E11</f>
        <v>4.470590934518833</v>
      </c>
    </row>
    <row r="10" spans="1:6" ht="140.25" customHeight="1">
      <c r="A10" s="407" t="s">
        <v>395</v>
      </c>
      <c r="B10" s="407" t="s">
        <v>391</v>
      </c>
      <c r="C10" s="485">
        <v>1290800</v>
      </c>
      <c r="D10" s="485">
        <v>305340</v>
      </c>
      <c r="E10" s="486">
        <f t="shared" si="0"/>
        <v>1596140</v>
      </c>
      <c r="F10" s="425">
        <f>E10*100/E11</f>
        <v>13.463564177779038</v>
      </c>
    </row>
    <row r="11" spans="1:5" ht="21">
      <c r="A11" s="568" t="s">
        <v>32</v>
      </c>
      <c r="B11" s="569"/>
      <c r="C11" s="488">
        <f>SUM(C5:C10)</f>
        <v>9428568</v>
      </c>
      <c r="D11" s="488">
        <f>SUM(D5:D10)</f>
        <v>2426688</v>
      </c>
      <c r="E11" s="488">
        <f>SUM(E5:E10)</f>
        <v>11855256</v>
      </c>
    </row>
    <row r="13" ht="21">
      <c r="D13" s="487"/>
    </row>
  </sheetData>
  <sheetProtection/>
  <mergeCells count="2">
    <mergeCell ref="A2:E2"/>
    <mergeCell ref="A11:B11"/>
  </mergeCells>
  <printOptions horizontalCentered="1"/>
  <pageMargins left="0.5905511811023623" right="0.5905511811023623" top="0.984251968503937" bottom="0.3937007874015748" header="0.31496062992125984" footer="0.31496062992125984"/>
  <pageSetup firstPageNumber="55" useFirstPageNumber="1" horizontalDpi="600" verticalDpi="600" orientation="landscape" paperSize="9" scale="71" r:id="rId2"/>
  <headerFooter>
    <oddFooter>&amp;R&amp;"TH SarabunPSK,Regular"&amp;18&amp;P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5"/>
  <sheetViews>
    <sheetView view="pageBreakPreview" zoomScale="68" zoomScaleNormal="66" zoomScaleSheetLayoutView="68" zoomScalePageLayoutView="0" workbookViewId="0" topLeftCell="A16">
      <selection activeCell="L8" sqref="L8"/>
    </sheetView>
  </sheetViews>
  <sheetFormatPr defaultColWidth="9.140625" defaultRowHeight="12.75"/>
  <cols>
    <col min="1" max="1" width="5.28125" style="457" customWidth="1"/>
    <col min="2" max="2" width="68.00390625" style="394" customWidth="1"/>
    <col min="3" max="3" width="12.421875" style="394" customWidth="1"/>
    <col min="4" max="4" width="15.57421875" style="394" customWidth="1"/>
    <col min="5" max="13" width="15.421875" style="394" customWidth="1"/>
    <col min="14" max="14" width="12.00390625" style="394" customWidth="1"/>
    <col min="15" max="15" width="11.28125" style="394" customWidth="1"/>
    <col min="16" max="16" width="22.00390625" style="394" customWidth="1"/>
    <col min="17" max="16384" width="9.140625" style="394" customWidth="1"/>
  </cols>
  <sheetData>
    <row r="1" spans="1:16" s="390" customFormat="1" ht="37.5" customHeight="1">
      <c r="A1" s="571" t="s">
        <v>396</v>
      </c>
      <c r="B1" s="571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</row>
    <row r="2" spans="1:16" s="390" customFormat="1" ht="33" customHeight="1">
      <c r="A2" s="430"/>
      <c r="B2" s="391"/>
      <c r="C2" s="391"/>
      <c r="D2" s="391"/>
      <c r="E2" s="391"/>
      <c r="F2" s="391"/>
      <c r="G2" s="391"/>
      <c r="H2" s="391"/>
      <c r="I2" s="391"/>
      <c r="K2" s="391"/>
      <c r="L2" s="391"/>
      <c r="M2" s="391"/>
      <c r="P2" s="429" t="s">
        <v>397</v>
      </c>
    </row>
    <row r="3" spans="1:16" s="390" customFormat="1" ht="34.5" customHeight="1">
      <c r="A3" s="554" t="s">
        <v>398</v>
      </c>
      <c r="B3" s="554" t="s">
        <v>188</v>
      </c>
      <c r="C3" s="573" t="s">
        <v>399</v>
      </c>
      <c r="D3" s="576" t="s">
        <v>400</v>
      </c>
      <c r="E3" s="576"/>
      <c r="F3" s="576"/>
      <c r="G3" s="576"/>
      <c r="H3" s="576"/>
      <c r="I3" s="576"/>
      <c r="J3" s="576"/>
      <c r="K3" s="576"/>
      <c r="L3" s="576"/>
      <c r="M3" s="576"/>
      <c r="N3" s="570" t="s">
        <v>401</v>
      </c>
      <c r="O3" s="570"/>
      <c r="P3" s="577" t="s">
        <v>402</v>
      </c>
    </row>
    <row r="4" spans="1:17" ht="45" customHeight="1">
      <c r="A4" s="554"/>
      <c r="B4" s="554"/>
      <c r="C4" s="574"/>
      <c r="D4" s="556" t="s">
        <v>49</v>
      </c>
      <c r="E4" s="558"/>
      <c r="F4" s="556" t="s">
        <v>50</v>
      </c>
      <c r="G4" s="558"/>
      <c r="H4" s="556" t="s">
        <v>51</v>
      </c>
      <c r="I4" s="558"/>
      <c r="J4" s="554" t="s">
        <v>52</v>
      </c>
      <c r="K4" s="554"/>
      <c r="L4" s="556" t="s">
        <v>403</v>
      </c>
      <c r="M4" s="557"/>
      <c r="N4" s="570" t="s">
        <v>404</v>
      </c>
      <c r="O4" s="570"/>
      <c r="P4" s="578"/>
      <c r="Q4" s="390"/>
    </row>
    <row r="5" spans="1:17" ht="26.25" customHeight="1">
      <c r="A5" s="554"/>
      <c r="B5" s="554"/>
      <c r="C5" s="575"/>
      <c r="D5" s="393" t="s">
        <v>7</v>
      </c>
      <c r="E5" s="393" t="s">
        <v>9</v>
      </c>
      <c r="F5" s="393" t="s">
        <v>7</v>
      </c>
      <c r="G5" s="393" t="s">
        <v>9</v>
      </c>
      <c r="H5" s="393" t="s">
        <v>7</v>
      </c>
      <c r="I5" s="393" t="s">
        <v>9</v>
      </c>
      <c r="J5" s="393" t="s">
        <v>7</v>
      </c>
      <c r="K5" s="393" t="s">
        <v>9</v>
      </c>
      <c r="L5" s="393" t="s">
        <v>7</v>
      </c>
      <c r="M5" s="424" t="s">
        <v>9</v>
      </c>
      <c r="N5" s="431" t="s">
        <v>405</v>
      </c>
      <c r="O5" s="431" t="s">
        <v>406</v>
      </c>
      <c r="P5" s="579"/>
      <c r="Q5" s="390"/>
    </row>
    <row r="6" spans="1:16" s="398" customFormat="1" ht="30.75" customHeight="1">
      <c r="A6" s="432"/>
      <c r="B6" s="432" t="s">
        <v>32</v>
      </c>
      <c r="C6" s="396"/>
      <c r="D6" s="397">
        <f>D7+D19+D23+D27+D52+D58</f>
        <v>970480</v>
      </c>
      <c r="E6" s="397">
        <f aca="true" t="shared" si="0" ref="E6:M6">E7+E19+E23+E27+E52+E58</f>
        <v>0</v>
      </c>
      <c r="F6" s="397">
        <f t="shared" si="0"/>
        <v>2325540</v>
      </c>
      <c r="G6" s="397">
        <f t="shared" si="0"/>
        <v>0</v>
      </c>
      <c r="H6" s="397">
        <f t="shared" si="0"/>
        <v>3557848</v>
      </c>
      <c r="I6" s="397">
        <f t="shared" si="0"/>
        <v>0</v>
      </c>
      <c r="J6" s="397">
        <f t="shared" si="0"/>
        <v>1831700</v>
      </c>
      <c r="K6" s="397">
        <f t="shared" si="0"/>
        <v>0</v>
      </c>
      <c r="L6" s="397">
        <f t="shared" si="0"/>
        <v>8685568</v>
      </c>
      <c r="M6" s="397">
        <f t="shared" si="0"/>
        <v>0</v>
      </c>
      <c r="N6" s="433"/>
      <c r="O6" s="433"/>
      <c r="P6" s="433"/>
    </row>
    <row r="7" spans="1:16" s="411" customFormat="1" ht="58.5" customHeight="1">
      <c r="A7" s="580" t="s">
        <v>507</v>
      </c>
      <c r="B7" s="581"/>
      <c r="C7" s="495"/>
      <c r="D7" s="496">
        <f>D8</f>
        <v>560000</v>
      </c>
      <c r="E7" s="496">
        <f aca="true" t="shared" si="1" ref="E7:M7">E8</f>
        <v>0</v>
      </c>
      <c r="F7" s="496">
        <f t="shared" si="1"/>
        <v>404800</v>
      </c>
      <c r="G7" s="496">
        <f t="shared" si="1"/>
        <v>0</v>
      </c>
      <c r="H7" s="496">
        <f t="shared" si="1"/>
        <v>1407600</v>
      </c>
      <c r="I7" s="496">
        <f t="shared" si="1"/>
        <v>0</v>
      </c>
      <c r="J7" s="496">
        <f t="shared" si="1"/>
        <v>1250000</v>
      </c>
      <c r="K7" s="496">
        <f t="shared" si="1"/>
        <v>0</v>
      </c>
      <c r="L7" s="496">
        <f t="shared" si="1"/>
        <v>3622400</v>
      </c>
      <c r="M7" s="496">
        <f t="shared" si="1"/>
        <v>0</v>
      </c>
      <c r="N7" s="497"/>
      <c r="O7" s="497"/>
      <c r="P7" s="497"/>
    </row>
    <row r="8" spans="1:16" s="411" customFormat="1" ht="30.75" customHeight="1">
      <c r="A8" s="410" t="s">
        <v>147</v>
      </c>
      <c r="B8" s="435"/>
      <c r="C8" s="458"/>
      <c r="D8" s="402">
        <f>SUM(D9:D18)</f>
        <v>560000</v>
      </c>
      <c r="E8" s="402">
        <f aca="true" t="shared" si="2" ref="E8:M8">SUM(E9:E18)</f>
        <v>0</v>
      </c>
      <c r="F8" s="402">
        <f t="shared" si="2"/>
        <v>404800</v>
      </c>
      <c r="G8" s="402">
        <f t="shared" si="2"/>
        <v>0</v>
      </c>
      <c r="H8" s="402">
        <f t="shared" si="2"/>
        <v>1407600</v>
      </c>
      <c r="I8" s="402">
        <f t="shared" si="2"/>
        <v>0</v>
      </c>
      <c r="J8" s="402">
        <f t="shared" si="2"/>
        <v>1250000</v>
      </c>
      <c r="K8" s="402">
        <f t="shared" si="2"/>
        <v>0</v>
      </c>
      <c r="L8" s="402">
        <f t="shared" si="2"/>
        <v>3622400</v>
      </c>
      <c r="M8" s="402">
        <f t="shared" si="2"/>
        <v>0</v>
      </c>
      <c r="N8" s="435"/>
      <c r="O8" s="435"/>
      <c r="P8" s="435"/>
    </row>
    <row r="9" spans="1:16" s="408" customFormat="1" ht="51" customHeight="1">
      <c r="A9" s="442">
        <v>1</v>
      </c>
      <c r="B9" s="417" t="s">
        <v>407</v>
      </c>
      <c r="C9" s="442">
        <v>1</v>
      </c>
      <c r="D9" s="491"/>
      <c r="E9" s="491"/>
      <c r="F9" s="491">
        <v>250000</v>
      </c>
      <c r="G9" s="491"/>
      <c r="H9" s="491"/>
      <c r="I9" s="491"/>
      <c r="J9" s="491"/>
      <c r="K9" s="491"/>
      <c r="L9" s="491">
        <f>D9+F9+H9+J9</f>
        <v>250000</v>
      </c>
      <c r="M9" s="491">
        <f>E9+G9+I9+K9</f>
        <v>0</v>
      </c>
      <c r="N9" s="443">
        <v>22647</v>
      </c>
      <c r="O9" s="443">
        <v>22647</v>
      </c>
      <c r="P9" s="444" t="s">
        <v>408</v>
      </c>
    </row>
    <row r="10" spans="1:16" s="408" customFormat="1" ht="51" customHeight="1">
      <c r="A10" s="442">
        <v>2</v>
      </c>
      <c r="B10" s="417" t="s">
        <v>466</v>
      </c>
      <c r="C10" s="442">
        <v>1</v>
      </c>
      <c r="D10" s="491">
        <v>560000</v>
      </c>
      <c r="E10" s="491"/>
      <c r="F10" s="491"/>
      <c r="G10" s="491"/>
      <c r="H10" s="491"/>
      <c r="I10" s="491"/>
      <c r="J10" s="491"/>
      <c r="K10" s="491"/>
      <c r="L10" s="491">
        <v>560000</v>
      </c>
      <c r="M10" s="491">
        <f>E10+G10+I10+K10</f>
        <v>0</v>
      </c>
      <c r="N10" s="443">
        <v>22616</v>
      </c>
      <c r="O10" s="443">
        <v>22616</v>
      </c>
      <c r="P10" s="444" t="s">
        <v>422</v>
      </c>
    </row>
    <row r="11" spans="1:16" s="408" customFormat="1" ht="51" customHeight="1">
      <c r="A11" s="442">
        <v>3</v>
      </c>
      <c r="B11" s="417" t="s">
        <v>496</v>
      </c>
      <c r="C11" s="442">
        <v>1</v>
      </c>
      <c r="D11" s="491"/>
      <c r="E11" s="491"/>
      <c r="F11" s="491"/>
      <c r="G11" s="491"/>
      <c r="H11" s="491">
        <v>110000</v>
      </c>
      <c r="I11" s="491"/>
      <c r="J11" s="491"/>
      <c r="K11" s="491"/>
      <c r="L11" s="491">
        <v>110000</v>
      </c>
      <c r="M11" s="491"/>
      <c r="N11" s="443">
        <v>22798</v>
      </c>
      <c r="O11" s="443">
        <v>22798</v>
      </c>
      <c r="P11" s="444" t="s">
        <v>497</v>
      </c>
    </row>
    <row r="12" spans="1:16" s="408" customFormat="1" ht="51" customHeight="1">
      <c r="A12" s="442">
        <v>4</v>
      </c>
      <c r="B12" s="417" t="s">
        <v>498</v>
      </c>
      <c r="C12" s="442">
        <v>1</v>
      </c>
      <c r="D12" s="491"/>
      <c r="E12" s="491"/>
      <c r="F12" s="491"/>
      <c r="G12" s="491"/>
      <c r="H12" s="491">
        <v>147600</v>
      </c>
      <c r="I12" s="491"/>
      <c r="J12" s="491"/>
      <c r="K12" s="491"/>
      <c r="L12" s="491">
        <v>147600</v>
      </c>
      <c r="M12" s="491"/>
      <c r="N12" s="443">
        <v>22798</v>
      </c>
      <c r="O12" s="443">
        <v>22798</v>
      </c>
      <c r="P12" s="444"/>
    </row>
    <row r="13" spans="1:16" s="441" customFormat="1" ht="50.25" customHeight="1">
      <c r="A13" s="436"/>
      <c r="B13" s="437" t="s">
        <v>420</v>
      </c>
      <c r="C13" s="436"/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40"/>
      <c r="O13" s="440"/>
      <c r="P13" s="440"/>
    </row>
    <row r="14" spans="1:16" s="408" customFormat="1" ht="58.5" customHeight="1">
      <c r="A14" s="442">
        <v>13</v>
      </c>
      <c r="B14" s="417" t="s">
        <v>421</v>
      </c>
      <c r="C14" s="442">
        <v>1</v>
      </c>
      <c r="D14" s="236"/>
      <c r="E14" s="236"/>
      <c r="F14" s="236">
        <v>154800</v>
      </c>
      <c r="G14" s="236"/>
      <c r="H14" s="236"/>
      <c r="I14" s="236"/>
      <c r="J14" s="236"/>
      <c r="K14" s="236"/>
      <c r="L14" s="236">
        <f>D14+F14+H14+J14</f>
        <v>154800</v>
      </c>
      <c r="M14" s="236">
        <f>E14+G14+I14+K14</f>
        <v>0</v>
      </c>
      <c r="N14" s="443">
        <v>22647</v>
      </c>
      <c r="O14" s="443">
        <v>22647</v>
      </c>
      <c r="P14" s="452" t="s">
        <v>422</v>
      </c>
    </row>
    <row r="15" spans="1:16" s="408" customFormat="1" ht="60.75" customHeight="1">
      <c r="A15" s="442">
        <v>14</v>
      </c>
      <c r="B15" s="417" t="s">
        <v>423</v>
      </c>
      <c r="C15" s="442">
        <v>1</v>
      </c>
      <c r="D15" s="236"/>
      <c r="E15" s="236"/>
      <c r="F15" s="236"/>
      <c r="G15" s="236"/>
      <c r="H15" s="236">
        <v>150000</v>
      </c>
      <c r="I15" s="236"/>
      <c r="J15" s="236"/>
      <c r="K15" s="236"/>
      <c r="L15" s="236">
        <f>D15+F15+H15+J15</f>
        <v>150000</v>
      </c>
      <c r="M15" s="236">
        <f>E15+G15+I15+K15</f>
        <v>0</v>
      </c>
      <c r="N15" s="443">
        <v>22737</v>
      </c>
      <c r="O15" s="443">
        <v>22737</v>
      </c>
      <c r="P15" s="444" t="s">
        <v>408</v>
      </c>
    </row>
    <row r="16" spans="1:16" s="403" customFormat="1" ht="50.25" customHeight="1">
      <c r="A16" s="582" t="s">
        <v>437</v>
      </c>
      <c r="B16" s="583"/>
      <c r="C16" s="185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55"/>
      <c r="O16" s="455"/>
      <c r="P16" s="455"/>
    </row>
    <row r="17" spans="1:16" s="450" customFormat="1" ht="56.25" customHeight="1">
      <c r="A17" s="445">
        <v>38</v>
      </c>
      <c r="B17" s="451" t="s">
        <v>162</v>
      </c>
      <c r="C17" s="445">
        <v>1</v>
      </c>
      <c r="D17" s="447"/>
      <c r="E17" s="447"/>
      <c r="F17" s="447"/>
      <c r="G17" s="447"/>
      <c r="H17" s="447"/>
      <c r="I17" s="447"/>
      <c r="J17" s="447">
        <v>1250000</v>
      </c>
      <c r="K17" s="447"/>
      <c r="L17" s="447">
        <f>D17+F17+H17+J17</f>
        <v>1250000</v>
      </c>
      <c r="M17" s="447"/>
      <c r="N17" s="448">
        <v>22828</v>
      </c>
      <c r="O17" s="448">
        <v>22828</v>
      </c>
      <c r="P17" s="446" t="s">
        <v>438</v>
      </c>
    </row>
    <row r="18" spans="1:16" s="450" customFormat="1" ht="48.75" customHeight="1">
      <c r="A18" s="445">
        <v>39</v>
      </c>
      <c r="B18" s="451" t="s">
        <v>168</v>
      </c>
      <c r="C18" s="445">
        <v>1</v>
      </c>
      <c r="D18" s="447"/>
      <c r="E18" s="447"/>
      <c r="F18" s="447"/>
      <c r="G18" s="447"/>
      <c r="H18" s="447">
        <v>1000000</v>
      </c>
      <c r="I18" s="447"/>
      <c r="J18" s="447"/>
      <c r="K18" s="447"/>
      <c r="L18" s="447">
        <f>D18+F18+H18+J18</f>
        <v>1000000</v>
      </c>
      <c r="M18" s="447"/>
      <c r="N18" s="448">
        <v>22798</v>
      </c>
      <c r="O18" s="448">
        <v>22828</v>
      </c>
      <c r="P18" s="446" t="s">
        <v>408</v>
      </c>
    </row>
    <row r="19" spans="1:16" s="411" customFormat="1" ht="51" customHeight="1">
      <c r="A19" s="580" t="s">
        <v>509</v>
      </c>
      <c r="B19" s="581"/>
      <c r="C19" s="495"/>
      <c r="D19" s="496">
        <f>D20</f>
        <v>0</v>
      </c>
      <c r="E19" s="496">
        <f aca="true" t="shared" si="3" ref="E19:M19">E20</f>
        <v>0</v>
      </c>
      <c r="F19" s="496">
        <f t="shared" si="3"/>
        <v>45700</v>
      </c>
      <c r="G19" s="496">
        <f t="shared" si="3"/>
        <v>0</v>
      </c>
      <c r="H19" s="496">
        <f t="shared" si="3"/>
        <v>92060</v>
      </c>
      <c r="I19" s="496">
        <f t="shared" si="3"/>
        <v>0</v>
      </c>
      <c r="J19" s="496">
        <f t="shared" si="3"/>
        <v>0</v>
      </c>
      <c r="K19" s="496">
        <f t="shared" si="3"/>
        <v>0</v>
      </c>
      <c r="L19" s="496">
        <f t="shared" si="3"/>
        <v>137760</v>
      </c>
      <c r="M19" s="496">
        <f t="shared" si="3"/>
        <v>0</v>
      </c>
      <c r="N19" s="497"/>
      <c r="O19" s="497"/>
      <c r="P19" s="497"/>
    </row>
    <row r="20" spans="1:16" s="403" customFormat="1" ht="21">
      <c r="A20" s="463" t="s">
        <v>205</v>
      </c>
      <c r="B20" s="455"/>
      <c r="C20" s="464"/>
      <c r="D20" s="402">
        <f>SUM(D21:D22)</f>
        <v>0</v>
      </c>
      <c r="E20" s="402">
        <f aca="true" t="shared" si="4" ref="E20:M20">SUM(E21:E22)</f>
        <v>0</v>
      </c>
      <c r="F20" s="402">
        <f t="shared" si="4"/>
        <v>45700</v>
      </c>
      <c r="G20" s="402">
        <f t="shared" si="4"/>
        <v>0</v>
      </c>
      <c r="H20" s="402">
        <f t="shared" si="4"/>
        <v>92060</v>
      </c>
      <c r="I20" s="402">
        <f t="shared" si="4"/>
        <v>0</v>
      </c>
      <c r="J20" s="402">
        <f t="shared" si="4"/>
        <v>0</v>
      </c>
      <c r="K20" s="402">
        <f t="shared" si="4"/>
        <v>0</v>
      </c>
      <c r="L20" s="402">
        <f t="shared" si="4"/>
        <v>137760</v>
      </c>
      <c r="M20" s="402">
        <f t="shared" si="4"/>
        <v>0</v>
      </c>
      <c r="N20" s="455"/>
      <c r="O20" s="455"/>
      <c r="P20" s="455"/>
    </row>
    <row r="21" spans="1:16" s="450" customFormat="1" ht="46.5" customHeight="1">
      <c r="A21" s="445">
        <v>6</v>
      </c>
      <c r="B21" s="446" t="s">
        <v>409</v>
      </c>
      <c r="C21" s="445">
        <v>2</v>
      </c>
      <c r="D21" s="490"/>
      <c r="E21" s="490"/>
      <c r="F21" s="490">
        <v>45700</v>
      </c>
      <c r="G21" s="490"/>
      <c r="H21" s="490"/>
      <c r="I21" s="490"/>
      <c r="J21" s="490"/>
      <c r="K21" s="490"/>
      <c r="L21" s="491">
        <f>D21+F21+H21+J21</f>
        <v>45700</v>
      </c>
      <c r="M21" s="490"/>
      <c r="N21" s="448">
        <v>22678</v>
      </c>
      <c r="O21" s="448">
        <v>22706</v>
      </c>
      <c r="P21" s="449" t="s">
        <v>410</v>
      </c>
    </row>
    <row r="22" spans="1:16" s="450" customFormat="1" ht="68.25" customHeight="1">
      <c r="A22" s="445">
        <v>7</v>
      </c>
      <c r="B22" s="446" t="s">
        <v>503</v>
      </c>
      <c r="C22" s="445">
        <v>2</v>
      </c>
      <c r="D22" s="490"/>
      <c r="E22" s="490"/>
      <c r="F22" s="490"/>
      <c r="G22" s="490"/>
      <c r="H22" s="490">
        <v>92060</v>
      </c>
      <c r="I22" s="490"/>
      <c r="J22" s="490"/>
      <c r="K22" s="490"/>
      <c r="L22" s="491">
        <v>92060</v>
      </c>
      <c r="M22" s="490"/>
      <c r="N22" s="494">
        <v>22798</v>
      </c>
      <c r="O22" s="493">
        <v>22798</v>
      </c>
      <c r="P22" s="449" t="s">
        <v>504</v>
      </c>
    </row>
    <row r="23" spans="1:16" s="411" customFormat="1" ht="34.5" customHeight="1">
      <c r="A23" s="580" t="s">
        <v>508</v>
      </c>
      <c r="B23" s="581"/>
      <c r="C23" s="495"/>
      <c r="D23" s="496">
        <f>D24</f>
        <v>0</v>
      </c>
      <c r="E23" s="496">
        <f aca="true" t="shared" si="5" ref="E23:M23">E24</f>
        <v>0</v>
      </c>
      <c r="F23" s="496">
        <f t="shared" si="5"/>
        <v>324600</v>
      </c>
      <c r="G23" s="496">
        <f t="shared" si="5"/>
        <v>0</v>
      </c>
      <c r="H23" s="496">
        <f t="shared" si="5"/>
        <v>0</v>
      </c>
      <c r="I23" s="496">
        <f t="shared" si="5"/>
        <v>0</v>
      </c>
      <c r="J23" s="496">
        <f t="shared" si="5"/>
        <v>400000</v>
      </c>
      <c r="K23" s="496">
        <f t="shared" si="5"/>
        <v>0</v>
      </c>
      <c r="L23" s="496">
        <f t="shared" si="5"/>
        <v>724600</v>
      </c>
      <c r="M23" s="496">
        <f t="shared" si="5"/>
        <v>0</v>
      </c>
      <c r="N23" s="497"/>
      <c r="O23" s="497"/>
      <c r="P23" s="497"/>
    </row>
    <row r="24" spans="1:16" s="411" customFormat="1" ht="30.75" customHeight="1">
      <c r="A24" s="410" t="s">
        <v>147</v>
      </c>
      <c r="B24" s="435"/>
      <c r="C24" s="458"/>
      <c r="D24" s="402">
        <f>SUM(D25:D26)</f>
        <v>0</v>
      </c>
      <c r="E24" s="402">
        <f aca="true" t="shared" si="6" ref="E24:M24">SUM(E25:E26)</f>
        <v>0</v>
      </c>
      <c r="F24" s="402">
        <f t="shared" si="6"/>
        <v>324600</v>
      </c>
      <c r="G24" s="402">
        <f t="shared" si="6"/>
        <v>0</v>
      </c>
      <c r="H24" s="402">
        <f t="shared" si="6"/>
        <v>0</v>
      </c>
      <c r="I24" s="402">
        <f t="shared" si="6"/>
        <v>0</v>
      </c>
      <c r="J24" s="402">
        <f t="shared" si="6"/>
        <v>400000</v>
      </c>
      <c r="K24" s="402">
        <f t="shared" si="6"/>
        <v>0</v>
      </c>
      <c r="L24" s="402">
        <f t="shared" si="6"/>
        <v>724600</v>
      </c>
      <c r="M24" s="402">
        <f t="shared" si="6"/>
        <v>0</v>
      </c>
      <c r="N24" s="435"/>
      <c r="O24" s="435"/>
      <c r="P24" s="435"/>
    </row>
    <row r="25" spans="1:16" s="450" customFormat="1" ht="46.5" customHeight="1">
      <c r="A25" s="442">
        <v>8</v>
      </c>
      <c r="B25" s="446" t="s">
        <v>467</v>
      </c>
      <c r="C25" s="445">
        <v>3</v>
      </c>
      <c r="D25" s="490"/>
      <c r="E25" s="490"/>
      <c r="F25" s="490">
        <v>324600</v>
      </c>
      <c r="G25" s="490"/>
      <c r="H25" s="490"/>
      <c r="I25" s="490"/>
      <c r="J25" s="490"/>
      <c r="K25" s="490"/>
      <c r="L25" s="490">
        <v>324600</v>
      </c>
      <c r="M25" s="490"/>
      <c r="N25" s="448">
        <v>22647</v>
      </c>
      <c r="O25" s="448">
        <v>22647</v>
      </c>
      <c r="P25" s="449" t="s">
        <v>468</v>
      </c>
    </row>
    <row r="26" spans="1:16" s="450" customFormat="1" ht="70.5" customHeight="1">
      <c r="A26" s="445">
        <v>9</v>
      </c>
      <c r="B26" s="446" t="s">
        <v>506</v>
      </c>
      <c r="C26" s="445">
        <v>3</v>
      </c>
      <c r="D26" s="490"/>
      <c r="E26" s="490"/>
      <c r="F26" s="490"/>
      <c r="G26" s="490"/>
      <c r="H26" s="490"/>
      <c r="I26" s="490"/>
      <c r="J26" s="490">
        <v>400000</v>
      </c>
      <c r="K26" s="490"/>
      <c r="L26" s="490">
        <v>400000</v>
      </c>
      <c r="M26" s="490"/>
      <c r="N26" s="448">
        <v>22828</v>
      </c>
      <c r="O26" s="448">
        <v>22828</v>
      </c>
      <c r="P26" s="446" t="s">
        <v>513</v>
      </c>
    </row>
    <row r="27" spans="1:16" s="411" customFormat="1" ht="51" customHeight="1">
      <c r="A27" s="580" t="s">
        <v>510</v>
      </c>
      <c r="B27" s="581"/>
      <c r="C27" s="495"/>
      <c r="D27" s="496">
        <f>D28</f>
        <v>100680</v>
      </c>
      <c r="E27" s="496">
        <f aca="true" t="shared" si="7" ref="E27:M27">E28</f>
        <v>0</v>
      </c>
      <c r="F27" s="496">
        <f t="shared" si="7"/>
        <v>1120440</v>
      </c>
      <c r="G27" s="496">
        <f t="shared" si="7"/>
        <v>0</v>
      </c>
      <c r="H27" s="496">
        <f t="shared" si="7"/>
        <v>1077188</v>
      </c>
      <c r="I27" s="496">
        <f t="shared" si="7"/>
        <v>0</v>
      </c>
      <c r="J27" s="496">
        <f t="shared" si="7"/>
        <v>181700</v>
      </c>
      <c r="K27" s="496">
        <f t="shared" si="7"/>
        <v>0</v>
      </c>
      <c r="L27" s="496">
        <f t="shared" si="7"/>
        <v>2480008</v>
      </c>
      <c r="M27" s="496">
        <f t="shared" si="7"/>
        <v>0</v>
      </c>
      <c r="N27" s="497"/>
      <c r="O27" s="497"/>
      <c r="P27" s="497"/>
    </row>
    <row r="28" spans="1:16" s="411" customFormat="1" ht="30.75" customHeight="1">
      <c r="A28" s="434" t="s">
        <v>154</v>
      </c>
      <c r="B28" s="453"/>
      <c r="C28" s="182"/>
      <c r="D28" s="402">
        <f>SUM(D30:D51)</f>
        <v>100680</v>
      </c>
      <c r="E28" s="402">
        <f aca="true" t="shared" si="8" ref="E28:M28">SUM(E30:E51)</f>
        <v>0</v>
      </c>
      <c r="F28" s="402">
        <f t="shared" si="8"/>
        <v>1120440</v>
      </c>
      <c r="G28" s="402">
        <f t="shared" si="8"/>
        <v>0</v>
      </c>
      <c r="H28" s="402">
        <f t="shared" si="8"/>
        <v>1077188</v>
      </c>
      <c r="I28" s="402">
        <f t="shared" si="8"/>
        <v>0</v>
      </c>
      <c r="J28" s="402">
        <f t="shared" si="8"/>
        <v>181700</v>
      </c>
      <c r="K28" s="402">
        <f t="shared" si="8"/>
        <v>0</v>
      </c>
      <c r="L28" s="402">
        <f t="shared" si="8"/>
        <v>2480008</v>
      </c>
      <c r="M28" s="402">
        <f t="shared" si="8"/>
        <v>0</v>
      </c>
      <c r="N28" s="435"/>
      <c r="O28" s="435"/>
      <c r="P28" s="435"/>
    </row>
    <row r="29" spans="1:16" s="441" customFormat="1" ht="30.75" customHeight="1">
      <c r="A29" s="436"/>
      <c r="B29" s="438" t="s">
        <v>155</v>
      </c>
      <c r="C29" s="438"/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440"/>
      <c r="O29" s="440"/>
      <c r="P29" s="440"/>
    </row>
    <row r="30" spans="1:16" s="408" customFormat="1" ht="58.5" customHeight="1">
      <c r="A30" s="442">
        <v>15</v>
      </c>
      <c r="B30" s="417" t="s">
        <v>424</v>
      </c>
      <c r="C30" s="442">
        <v>4</v>
      </c>
      <c r="D30" s="236"/>
      <c r="E30" s="236"/>
      <c r="F30" s="236"/>
      <c r="G30" s="236"/>
      <c r="H30" s="236">
        <v>200000</v>
      </c>
      <c r="I30" s="236"/>
      <c r="J30" s="236"/>
      <c r="K30" s="236"/>
      <c r="L30" s="236">
        <f>D30+F30+H30+J30</f>
        <v>200000</v>
      </c>
      <c r="M30" s="236">
        <f>E30+G30+I30+K30</f>
        <v>0</v>
      </c>
      <c r="N30" s="443">
        <v>22706</v>
      </c>
      <c r="O30" s="443">
        <v>22737</v>
      </c>
      <c r="P30" s="444" t="s">
        <v>408</v>
      </c>
    </row>
    <row r="31" spans="1:16" s="450" customFormat="1" ht="42.75" customHeight="1">
      <c r="A31" s="445">
        <v>16</v>
      </c>
      <c r="B31" s="451" t="s">
        <v>425</v>
      </c>
      <c r="C31" s="445">
        <v>4</v>
      </c>
      <c r="D31" s="447"/>
      <c r="E31" s="447"/>
      <c r="F31" s="447"/>
      <c r="G31" s="447"/>
      <c r="H31" s="447">
        <v>11600</v>
      </c>
      <c r="I31" s="447"/>
      <c r="J31" s="447"/>
      <c r="K31" s="447"/>
      <c r="L31" s="236">
        <f>D31+F31+H31+J31</f>
        <v>11600</v>
      </c>
      <c r="M31" s="447"/>
      <c r="N31" s="448">
        <v>22737</v>
      </c>
      <c r="O31" s="448">
        <v>22737</v>
      </c>
      <c r="P31" s="445" t="s">
        <v>426</v>
      </c>
    </row>
    <row r="32" spans="1:16" s="408" customFormat="1" ht="40.5" customHeight="1">
      <c r="A32" s="442">
        <v>17</v>
      </c>
      <c r="B32" s="417" t="s">
        <v>469</v>
      </c>
      <c r="C32" s="442">
        <v>4</v>
      </c>
      <c r="D32" s="236"/>
      <c r="E32" s="236"/>
      <c r="F32" s="236"/>
      <c r="G32" s="236"/>
      <c r="H32" s="236"/>
      <c r="I32" s="236"/>
      <c r="J32" s="236">
        <v>128300</v>
      </c>
      <c r="K32" s="236"/>
      <c r="L32" s="236">
        <f>D32+F32+H32+J32</f>
        <v>128300</v>
      </c>
      <c r="M32" s="236"/>
      <c r="N32" s="443">
        <v>22828</v>
      </c>
      <c r="O32" s="443">
        <v>22828</v>
      </c>
      <c r="P32" s="452" t="s">
        <v>470</v>
      </c>
    </row>
    <row r="33" spans="1:16" s="408" customFormat="1" ht="40.5" customHeight="1">
      <c r="A33" s="445">
        <v>18</v>
      </c>
      <c r="B33" s="417" t="s">
        <v>428</v>
      </c>
      <c r="C33" s="442">
        <v>4</v>
      </c>
      <c r="D33" s="236"/>
      <c r="E33" s="236"/>
      <c r="F33" s="236"/>
      <c r="G33" s="236"/>
      <c r="H33" s="236"/>
      <c r="I33" s="236"/>
      <c r="J33" s="236">
        <v>53400</v>
      </c>
      <c r="K33" s="236"/>
      <c r="L33" s="236">
        <f>D33+F33+H33+J33</f>
        <v>53400</v>
      </c>
      <c r="M33" s="236"/>
      <c r="N33" s="443">
        <v>22828</v>
      </c>
      <c r="O33" s="443">
        <v>22828</v>
      </c>
      <c r="P33" s="452" t="s">
        <v>427</v>
      </c>
    </row>
    <row r="34" spans="1:16" s="408" customFormat="1" ht="50.25" customHeight="1">
      <c r="A34" s="442">
        <v>19</v>
      </c>
      <c r="B34" s="417" t="s">
        <v>429</v>
      </c>
      <c r="C34" s="442">
        <v>4</v>
      </c>
      <c r="D34" s="236"/>
      <c r="E34" s="236"/>
      <c r="F34" s="236">
        <v>500000</v>
      </c>
      <c r="G34" s="236"/>
      <c r="H34" s="236"/>
      <c r="I34" s="236"/>
      <c r="J34" s="236"/>
      <c r="K34" s="236"/>
      <c r="L34" s="236">
        <f>D34+F34+H34+J34</f>
        <v>500000</v>
      </c>
      <c r="M34" s="236">
        <f>E34+G34+I34+K34</f>
        <v>0</v>
      </c>
      <c r="N34" s="443">
        <v>22706</v>
      </c>
      <c r="O34" s="443">
        <v>22767</v>
      </c>
      <c r="P34" s="444" t="s">
        <v>408</v>
      </c>
    </row>
    <row r="35" spans="1:16" s="441" customFormat="1" ht="21">
      <c r="A35" s="436"/>
      <c r="B35" s="438" t="s">
        <v>465</v>
      </c>
      <c r="C35" s="436"/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</row>
    <row r="36" spans="1:16" s="408" customFormat="1" ht="50.25" customHeight="1">
      <c r="A36" s="442">
        <v>20</v>
      </c>
      <c r="B36" s="417" t="s">
        <v>430</v>
      </c>
      <c r="C36" s="442">
        <v>4</v>
      </c>
      <c r="D36" s="236"/>
      <c r="E36" s="236"/>
      <c r="F36" s="236">
        <v>50000</v>
      </c>
      <c r="G36" s="236"/>
      <c r="H36" s="236"/>
      <c r="I36" s="236"/>
      <c r="J36" s="236"/>
      <c r="K36" s="236"/>
      <c r="L36" s="236">
        <v>50000</v>
      </c>
      <c r="M36" s="236"/>
      <c r="N36" s="443">
        <v>22678</v>
      </c>
      <c r="O36" s="443">
        <v>22678</v>
      </c>
      <c r="P36" s="444" t="s">
        <v>431</v>
      </c>
    </row>
    <row r="37" spans="1:16" s="408" customFormat="1" ht="50.25" customHeight="1">
      <c r="A37" s="442">
        <v>21</v>
      </c>
      <c r="B37" s="417" t="s">
        <v>432</v>
      </c>
      <c r="C37" s="442">
        <v>4</v>
      </c>
      <c r="D37" s="236"/>
      <c r="E37" s="236"/>
      <c r="F37" s="236"/>
      <c r="G37" s="236"/>
      <c r="H37" s="236">
        <v>50000</v>
      </c>
      <c r="I37" s="236"/>
      <c r="J37" s="236"/>
      <c r="K37" s="236"/>
      <c r="L37" s="236">
        <v>50000</v>
      </c>
      <c r="M37" s="236"/>
      <c r="N37" s="443">
        <v>22737</v>
      </c>
      <c r="O37" s="443">
        <v>22737</v>
      </c>
      <c r="P37" s="444" t="s">
        <v>433</v>
      </c>
    </row>
    <row r="38" spans="1:16" s="408" customFormat="1" ht="30.75" customHeight="1">
      <c r="A38" s="442">
        <v>22</v>
      </c>
      <c r="B38" s="417" t="s">
        <v>434</v>
      </c>
      <c r="C38" s="442">
        <v>4</v>
      </c>
      <c r="D38" s="236"/>
      <c r="E38" s="236"/>
      <c r="F38" s="236">
        <v>60000</v>
      </c>
      <c r="G38" s="236"/>
      <c r="H38" s="236"/>
      <c r="I38" s="236"/>
      <c r="J38" s="236"/>
      <c r="K38" s="236"/>
      <c r="L38" s="236">
        <f>D38+F38+H38+J38</f>
        <v>60000</v>
      </c>
      <c r="M38" s="236">
        <f>E38+G38+I38+K38</f>
        <v>0</v>
      </c>
      <c r="N38" s="443">
        <v>22706</v>
      </c>
      <c r="O38" s="443">
        <v>22706</v>
      </c>
      <c r="P38" s="452" t="s">
        <v>435</v>
      </c>
    </row>
    <row r="39" spans="1:16" s="408" customFormat="1" ht="30.75" customHeight="1">
      <c r="A39" s="442">
        <v>23</v>
      </c>
      <c r="B39" s="417" t="s">
        <v>436</v>
      </c>
      <c r="C39" s="442">
        <v>4</v>
      </c>
      <c r="D39" s="236"/>
      <c r="E39" s="236"/>
      <c r="F39" s="236">
        <v>70000</v>
      </c>
      <c r="G39" s="236"/>
      <c r="H39" s="236"/>
      <c r="I39" s="236"/>
      <c r="J39" s="236"/>
      <c r="K39" s="236"/>
      <c r="L39" s="236">
        <f>D39+F39+H39+J39</f>
        <v>70000</v>
      </c>
      <c r="M39" s="236">
        <f>E39+G39+I39+K39</f>
        <v>0</v>
      </c>
      <c r="N39" s="443">
        <v>22706</v>
      </c>
      <c r="O39" s="443">
        <v>22706</v>
      </c>
      <c r="P39" s="452" t="s">
        <v>435</v>
      </c>
    </row>
    <row r="40" spans="1:16" s="441" customFormat="1" ht="63">
      <c r="A40" s="436"/>
      <c r="B40" s="438" t="s">
        <v>156</v>
      </c>
      <c r="C40" s="436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39"/>
    </row>
    <row r="41" spans="1:16" s="489" customFormat="1" ht="22.5" customHeight="1">
      <c r="A41" s="445">
        <v>24</v>
      </c>
      <c r="B41" s="451" t="s">
        <v>471</v>
      </c>
      <c r="C41" s="445">
        <v>4</v>
      </c>
      <c r="D41" s="490"/>
      <c r="E41" s="490"/>
      <c r="F41" s="490"/>
      <c r="G41" s="490"/>
      <c r="H41" s="490">
        <v>65348</v>
      </c>
      <c r="I41" s="490"/>
      <c r="J41" s="490"/>
      <c r="K41" s="490"/>
      <c r="L41" s="490">
        <v>65348</v>
      </c>
      <c r="M41" s="490">
        <v>0</v>
      </c>
      <c r="N41" s="443">
        <v>22767</v>
      </c>
      <c r="O41" s="443">
        <v>22798</v>
      </c>
      <c r="P41" s="490" t="s">
        <v>472</v>
      </c>
    </row>
    <row r="42" spans="1:16" s="489" customFormat="1" ht="46.5" customHeight="1">
      <c r="A42" s="445">
        <v>25</v>
      </c>
      <c r="B42" s="451" t="s">
        <v>473</v>
      </c>
      <c r="C42" s="445">
        <v>4</v>
      </c>
      <c r="D42" s="490"/>
      <c r="E42" s="490"/>
      <c r="F42" s="490"/>
      <c r="G42" s="490"/>
      <c r="H42" s="490">
        <v>80200</v>
      </c>
      <c r="I42" s="490"/>
      <c r="J42" s="490"/>
      <c r="K42" s="490"/>
      <c r="L42" s="490">
        <v>80200</v>
      </c>
      <c r="M42" s="490">
        <v>0</v>
      </c>
      <c r="N42" s="443">
        <v>22767</v>
      </c>
      <c r="O42" s="443">
        <v>22767</v>
      </c>
      <c r="P42" s="490" t="s">
        <v>474</v>
      </c>
    </row>
    <row r="43" spans="1:16" s="489" customFormat="1" ht="46.5" customHeight="1">
      <c r="A43" s="445">
        <v>26</v>
      </c>
      <c r="B43" s="451" t="s">
        <v>475</v>
      </c>
      <c r="C43" s="445">
        <v>4</v>
      </c>
      <c r="D43" s="490"/>
      <c r="E43" s="490"/>
      <c r="F43" s="490"/>
      <c r="G43" s="490"/>
      <c r="H43" s="490">
        <v>99000</v>
      </c>
      <c r="I43" s="490"/>
      <c r="J43" s="490"/>
      <c r="K43" s="490"/>
      <c r="L43" s="490">
        <v>99000</v>
      </c>
      <c r="M43" s="490">
        <v>0</v>
      </c>
      <c r="N43" s="443">
        <v>22798</v>
      </c>
      <c r="O43" s="443">
        <v>22798</v>
      </c>
      <c r="P43" s="490" t="s">
        <v>476</v>
      </c>
    </row>
    <row r="44" spans="1:16" s="489" customFormat="1" ht="46.5" customHeight="1">
      <c r="A44" s="445">
        <v>27</v>
      </c>
      <c r="B44" s="451" t="s">
        <v>477</v>
      </c>
      <c r="C44" s="445">
        <v>4</v>
      </c>
      <c r="D44" s="490"/>
      <c r="E44" s="490"/>
      <c r="F44" s="490">
        <v>90040</v>
      </c>
      <c r="G44" s="490"/>
      <c r="H44" s="490"/>
      <c r="I44" s="490"/>
      <c r="J44" s="490"/>
      <c r="K44" s="490"/>
      <c r="L44" s="490">
        <v>90040</v>
      </c>
      <c r="M44" s="490">
        <v>0</v>
      </c>
      <c r="N44" s="443">
        <v>22647</v>
      </c>
      <c r="O44" s="443">
        <v>22647</v>
      </c>
      <c r="P44" s="490" t="s">
        <v>478</v>
      </c>
    </row>
    <row r="45" spans="1:16" s="489" customFormat="1" ht="46.5" customHeight="1">
      <c r="A45" s="445">
        <v>28</v>
      </c>
      <c r="B45" s="451" t="s">
        <v>479</v>
      </c>
      <c r="C45" s="445">
        <v>4</v>
      </c>
      <c r="D45" s="490"/>
      <c r="E45" s="490"/>
      <c r="F45" s="490"/>
      <c r="G45" s="490"/>
      <c r="H45" s="490">
        <v>220000</v>
      </c>
      <c r="I45" s="490"/>
      <c r="J45" s="490"/>
      <c r="K45" s="490"/>
      <c r="L45" s="490">
        <v>220000</v>
      </c>
      <c r="M45" s="490">
        <v>0</v>
      </c>
      <c r="N45" s="443">
        <v>22767</v>
      </c>
      <c r="O45" s="443">
        <v>22767</v>
      </c>
      <c r="P45" s="490" t="s">
        <v>480</v>
      </c>
    </row>
    <row r="46" spans="1:16" s="489" customFormat="1" ht="46.5" customHeight="1">
      <c r="A46" s="445">
        <v>29</v>
      </c>
      <c r="B46" s="451" t="s">
        <v>481</v>
      </c>
      <c r="C46" s="445">
        <v>4</v>
      </c>
      <c r="D46" s="490"/>
      <c r="E46" s="490"/>
      <c r="F46" s="490">
        <v>100400</v>
      </c>
      <c r="G46" s="490"/>
      <c r="H46" s="490"/>
      <c r="I46" s="490"/>
      <c r="J46" s="490"/>
      <c r="K46" s="490"/>
      <c r="L46" s="490">
        <v>100400</v>
      </c>
      <c r="M46" s="490">
        <v>0</v>
      </c>
      <c r="N46" s="443">
        <v>22706</v>
      </c>
      <c r="O46" s="443">
        <v>22767</v>
      </c>
      <c r="P46" s="490" t="s">
        <v>482</v>
      </c>
    </row>
    <row r="47" spans="1:16" s="489" customFormat="1" ht="46.5" customHeight="1">
      <c r="A47" s="445">
        <v>30</v>
      </c>
      <c r="B47" s="451" t="s">
        <v>483</v>
      </c>
      <c r="C47" s="445">
        <v>4</v>
      </c>
      <c r="D47" s="490"/>
      <c r="E47" s="490"/>
      <c r="F47" s="490">
        <v>50000</v>
      </c>
      <c r="G47" s="490"/>
      <c r="H47" s="490"/>
      <c r="I47" s="490"/>
      <c r="J47" s="490"/>
      <c r="K47" s="490"/>
      <c r="L47" s="490">
        <v>50000</v>
      </c>
      <c r="M47" s="490">
        <v>0</v>
      </c>
      <c r="N47" s="443">
        <v>22706</v>
      </c>
      <c r="O47" s="443">
        <v>22706</v>
      </c>
      <c r="P47" s="490" t="s">
        <v>484</v>
      </c>
    </row>
    <row r="48" spans="1:16" s="489" customFormat="1" ht="46.5" customHeight="1">
      <c r="A48" s="445">
        <v>31</v>
      </c>
      <c r="B48" s="451" t="s">
        <v>485</v>
      </c>
      <c r="C48" s="445">
        <v>4</v>
      </c>
      <c r="D48" s="490"/>
      <c r="E48" s="490"/>
      <c r="F48" s="490"/>
      <c r="G48" s="490"/>
      <c r="H48" s="490">
        <v>143040</v>
      </c>
      <c r="I48" s="490"/>
      <c r="J48" s="490"/>
      <c r="K48" s="490"/>
      <c r="L48" s="490">
        <v>143040</v>
      </c>
      <c r="M48" s="490">
        <v>0</v>
      </c>
      <c r="N48" s="443">
        <v>22767</v>
      </c>
      <c r="O48" s="443">
        <v>22767</v>
      </c>
      <c r="P48" s="490" t="s">
        <v>486</v>
      </c>
    </row>
    <row r="49" spans="1:16" s="489" customFormat="1" ht="70.5" customHeight="1">
      <c r="A49" s="445">
        <v>32</v>
      </c>
      <c r="B49" s="451" t="s">
        <v>487</v>
      </c>
      <c r="C49" s="445">
        <v>4</v>
      </c>
      <c r="D49" s="490"/>
      <c r="E49" s="490"/>
      <c r="F49" s="490"/>
      <c r="G49" s="490"/>
      <c r="H49" s="490">
        <v>208000</v>
      </c>
      <c r="I49" s="490"/>
      <c r="J49" s="490"/>
      <c r="K49" s="490"/>
      <c r="L49" s="490">
        <v>208000</v>
      </c>
      <c r="M49" s="490">
        <v>0</v>
      </c>
      <c r="N49" s="443">
        <v>22798</v>
      </c>
      <c r="O49" s="443">
        <v>22798</v>
      </c>
      <c r="P49" s="490" t="s">
        <v>488</v>
      </c>
    </row>
    <row r="50" spans="1:16" s="489" customFormat="1" ht="70.5" customHeight="1">
      <c r="A50" s="445">
        <v>33</v>
      </c>
      <c r="B50" s="451" t="s">
        <v>505</v>
      </c>
      <c r="C50" s="445">
        <v>4</v>
      </c>
      <c r="D50" s="490"/>
      <c r="E50" s="490"/>
      <c r="F50" s="490">
        <v>200000</v>
      </c>
      <c r="G50" s="490"/>
      <c r="H50" s="490"/>
      <c r="I50" s="490"/>
      <c r="J50" s="490"/>
      <c r="K50" s="490"/>
      <c r="L50" s="490">
        <v>200000</v>
      </c>
      <c r="M50" s="490"/>
      <c r="N50" s="443">
        <v>22706</v>
      </c>
      <c r="O50" s="443">
        <v>22706</v>
      </c>
      <c r="P50" s="490" t="s">
        <v>418</v>
      </c>
    </row>
    <row r="51" spans="1:16" s="489" customFormat="1" ht="46.5" customHeight="1">
      <c r="A51" s="445">
        <v>34</v>
      </c>
      <c r="B51" s="451" t="s">
        <v>489</v>
      </c>
      <c r="C51" s="445">
        <v>4</v>
      </c>
      <c r="D51" s="490">
        <v>100680</v>
      </c>
      <c r="E51" s="490"/>
      <c r="F51" s="490"/>
      <c r="G51" s="490"/>
      <c r="H51" s="490"/>
      <c r="I51" s="490"/>
      <c r="J51" s="490"/>
      <c r="K51" s="490"/>
      <c r="L51" s="490">
        <v>100680</v>
      </c>
      <c r="M51" s="490">
        <v>0</v>
      </c>
      <c r="N51" s="443">
        <v>22555</v>
      </c>
      <c r="O51" s="443">
        <v>22555</v>
      </c>
      <c r="P51" s="490" t="s">
        <v>490</v>
      </c>
    </row>
    <row r="52" spans="1:16" s="411" customFormat="1" ht="51.75" customHeight="1">
      <c r="A52" s="580" t="s">
        <v>511</v>
      </c>
      <c r="B52" s="581"/>
      <c r="C52" s="495"/>
      <c r="D52" s="496">
        <f>D53</f>
        <v>0</v>
      </c>
      <c r="E52" s="496">
        <f aca="true" t="shared" si="9" ref="E52:M52">E53</f>
        <v>0</v>
      </c>
      <c r="F52" s="496">
        <f t="shared" si="9"/>
        <v>430000</v>
      </c>
      <c r="G52" s="496">
        <f t="shared" si="9"/>
        <v>0</v>
      </c>
      <c r="H52" s="496">
        <f t="shared" si="9"/>
        <v>0</v>
      </c>
      <c r="I52" s="496">
        <f t="shared" si="9"/>
        <v>0</v>
      </c>
      <c r="J52" s="496">
        <f t="shared" si="9"/>
        <v>0</v>
      </c>
      <c r="K52" s="496">
        <f t="shared" si="9"/>
        <v>0</v>
      </c>
      <c r="L52" s="496">
        <f t="shared" si="9"/>
        <v>430000</v>
      </c>
      <c r="M52" s="496">
        <f t="shared" si="9"/>
        <v>0</v>
      </c>
      <c r="N52" s="497"/>
      <c r="O52" s="497"/>
      <c r="P52" s="497"/>
    </row>
    <row r="53" spans="1:16" s="413" customFormat="1" ht="30.75" customHeight="1">
      <c r="A53" s="434" t="s">
        <v>157</v>
      </c>
      <c r="B53" s="454"/>
      <c r="C53" s="183"/>
      <c r="D53" s="412">
        <f>SUM(D55:D57)</f>
        <v>0</v>
      </c>
      <c r="E53" s="412">
        <f aca="true" t="shared" si="10" ref="E53:M53">SUM(E55:E57)</f>
        <v>0</v>
      </c>
      <c r="F53" s="412">
        <f t="shared" si="10"/>
        <v>430000</v>
      </c>
      <c r="G53" s="412">
        <f t="shared" si="10"/>
        <v>0</v>
      </c>
      <c r="H53" s="412">
        <f t="shared" si="10"/>
        <v>0</v>
      </c>
      <c r="I53" s="412">
        <f t="shared" si="10"/>
        <v>0</v>
      </c>
      <c r="J53" s="412">
        <f t="shared" si="10"/>
        <v>0</v>
      </c>
      <c r="K53" s="412">
        <f t="shared" si="10"/>
        <v>0</v>
      </c>
      <c r="L53" s="412">
        <f t="shared" si="10"/>
        <v>430000</v>
      </c>
      <c r="M53" s="412">
        <f t="shared" si="10"/>
        <v>0</v>
      </c>
      <c r="N53" s="454"/>
      <c r="O53" s="454"/>
      <c r="P53" s="454"/>
    </row>
    <row r="54" spans="1:16" s="441" customFormat="1" ht="30.75" customHeight="1">
      <c r="A54" s="436"/>
      <c r="B54" s="438" t="s">
        <v>158</v>
      </c>
      <c r="C54" s="438"/>
      <c r="D54" s="439"/>
      <c r="E54" s="439"/>
      <c r="F54" s="439"/>
      <c r="G54" s="439"/>
      <c r="H54" s="439"/>
      <c r="I54" s="439"/>
      <c r="J54" s="439"/>
      <c r="K54" s="439"/>
      <c r="L54" s="439"/>
      <c r="M54" s="439"/>
      <c r="N54" s="440"/>
      <c r="O54" s="440"/>
      <c r="P54" s="440"/>
    </row>
    <row r="55" spans="1:16" s="408" customFormat="1" ht="48.75" customHeight="1">
      <c r="A55" s="442">
        <v>35</v>
      </c>
      <c r="B55" s="417" t="s">
        <v>417</v>
      </c>
      <c r="C55" s="442">
        <v>5</v>
      </c>
      <c r="D55" s="236"/>
      <c r="E55" s="236"/>
      <c r="F55" s="491">
        <v>150000</v>
      </c>
      <c r="G55" s="236"/>
      <c r="H55" s="236"/>
      <c r="I55" s="236"/>
      <c r="J55" s="236"/>
      <c r="K55" s="236"/>
      <c r="L55" s="491">
        <f aca="true" t="shared" si="11" ref="L55:M57">D55+F55+H55+J55</f>
        <v>150000</v>
      </c>
      <c r="M55" s="236">
        <f t="shared" si="11"/>
        <v>0</v>
      </c>
      <c r="N55" s="443">
        <v>22678</v>
      </c>
      <c r="O55" s="443">
        <v>22706</v>
      </c>
      <c r="P55" s="452" t="s">
        <v>418</v>
      </c>
    </row>
    <row r="56" spans="1:16" s="408" customFormat="1" ht="30.75" customHeight="1">
      <c r="A56" s="442">
        <v>36</v>
      </c>
      <c r="B56" s="417" t="s">
        <v>419</v>
      </c>
      <c r="C56" s="442">
        <v>5</v>
      </c>
      <c r="D56" s="236"/>
      <c r="E56" s="236"/>
      <c r="F56" s="491">
        <v>130000</v>
      </c>
      <c r="G56" s="236"/>
      <c r="H56" s="236"/>
      <c r="I56" s="236"/>
      <c r="J56" s="236"/>
      <c r="K56" s="236"/>
      <c r="L56" s="491">
        <f t="shared" si="11"/>
        <v>130000</v>
      </c>
      <c r="M56" s="236">
        <f t="shared" si="11"/>
        <v>0</v>
      </c>
      <c r="N56" s="443">
        <v>22678</v>
      </c>
      <c r="O56" s="443">
        <v>22706</v>
      </c>
      <c r="P56" s="452" t="s">
        <v>418</v>
      </c>
    </row>
    <row r="57" spans="1:16" s="450" customFormat="1" ht="60" customHeight="1">
      <c r="A57" s="445">
        <v>37</v>
      </c>
      <c r="B57" s="451" t="s">
        <v>500</v>
      </c>
      <c r="C57" s="445">
        <v>5</v>
      </c>
      <c r="D57" s="490"/>
      <c r="E57" s="490"/>
      <c r="F57" s="490">
        <v>150000</v>
      </c>
      <c r="G57" s="490"/>
      <c r="H57" s="490"/>
      <c r="I57" s="490"/>
      <c r="J57" s="490"/>
      <c r="K57" s="490"/>
      <c r="L57" s="490">
        <f t="shared" si="11"/>
        <v>150000</v>
      </c>
      <c r="M57" s="490">
        <f t="shared" si="11"/>
        <v>0</v>
      </c>
      <c r="N57" s="443">
        <v>22706</v>
      </c>
      <c r="O57" s="443">
        <v>22706</v>
      </c>
      <c r="P57" s="445" t="s">
        <v>426</v>
      </c>
    </row>
    <row r="58" spans="1:16" s="411" customFormat="1" ht="58.5" customHeight="1">
      <c r="A58" s="580" t="s">
        <v>512</v>
      </c>
      <c r="B58" s="581"/>
      <c r="C58" s="495"/>
      <c r="D58" s="496">
        <f>D59</f>
        <v>309800</v>
      </c>
      <c r="E58" s="496">
        <f aca="true" t="shared" si="12" ref="E58:M58">E59</f>
        <v>0</v>
      </c>
      <c r="F58" s="496">
        <f t="shared" si="12"/>
        <v>0</v>
      </c>
      <c r="G58" s="496">
        <f t="shared" si="12"/>
        <v>0</v>
      </c>
      <c r="H58" s="496">
        <f t="shared" si="12"/>
        <v>981000</v>
      </c>
      <c r="I58" s="496">
        <f t="shared" si="12"/>
        <v>0</v>
      </c>
      <c r="J58" s="496">
        <f t="shared" si="12"/>
        <v>0</v>
      </c>
      <c r="K58" s="496">
        <f t="shared" si="12"/>
        <v>0</v>
      </c>
      <c r="L58" s="496">
        <f t="shared" si="12"/>
        <v>1290800</v>
      </c>
      <c r="M58" s="496">
        <f t="shared" si="12"/>
        <v>0</v>
      </c>
      <c r="N58" s="497"/>
      <c r="O58" s="497"/>
      <c r="P58" s="497"/>
    </row>
    <row r="59" spans="1:16" s="411" customFormat="1" ht="30.75" customHeight="1">
      <c r="A59" s="410" t="s">
        <v>147</v>
      </c>
      <c r="B59" s="435"/>
      <c r="C59" s="458"/>
      <c r="D59" s="402">
        <f>SUM(D60:D63)</f>
        <v>309800</v>
      </c>
      <c r="E59" s="402">
        <f aca="true" t="shared" si="13" ref="E59:M59">SUM(E60:E63)</f>
        <v>0</v>
      </c>
      <c r="F59" s="402">
        <f t="shared" si="13"/>
        <v>0</v>
      </c>
      <c r="G59" s="402">
        <f t="shared" si="13"/>
        <v>0</v>
      </c>
      <c r="H59" s="402">
        <f t="shared" si="13"/>
        <v>981000</v>
      </c>
      <c r="I59" s="402">
        <f t="shared" si="13"/>
        <v>0</v>
      </c>
      <c r="J59" s="402">
        <f t="shared" si="13"/>
        <v>0</v>
      </c>
      <c r="K59" s="402">
        <f t="shared" si="13"/>
        <v>0</v>
      </c>
      <c r="L59" s="402">
        <f t="shared" si="13"/>
        <v>1290800</v>
      </c>
      <c r="M59" s="402">
        <f t="shared" si="13"/>
        <v>0</v>
      </c>
      <c r="N59" s="435"/>
      <c r="O59" s="435"/>
      <c r="P59" s="435"/>
    </row>
    <row r="60" spans="1:16" s="450" customFormat="1" ht="51" customHeight="1">
      <c r="A60" s="442">
        <v>10</v>
      </c>
      <c r="B60" s="451" t="s">
        <v>411</v>
      </c>
      <c r="C60" s="445">
        <v>6</v>
      </c>
      <c r="D60" s="490"/>
      <c r="E60" s="490"/>
      <c r="F60" s="490"/>
      <c r="G60" s="490"/>
      <c r="H60" s="490">
        <v>876000</v>
      </c>
      <c r="I60" s="490"/>
      <c r="J60" s="490"/>
      <c r="K60" s="490"/>
      <c r="L60" s="491">
        <f>D60+F60+H60+J60</f>
        <v>876000</v>
      </c>
      <c r="M60" s="490"/>
      <c r="N60" s="448">
        <v>22767</v>
      </c>
      <c r="O60" s="448">
        <v>22767</v>
      </c>
      <c r="P60" s="449" t="s">
        <v>412</v>
      </c>
    </row>
    <row r="61" spans="1:16" s="408" customFormat="1" ht="51" customHeight="1">
      <c r="A61" s="445">
        <v>11</v>
      </c>
      <c r="B61" s="417" t="s">
        <v>413</v>
      </c>
      <c r="C61" s="442">
        <v>6</v>
      </c>
      <c r="D61" s="491">
        <v>309800</v>
      </c>
      <c r="E61" s="491"/>
      <c r="F61" s="491"/>
      <c r="G61" s="491"/>
      <c r="H61" s="491"/>
      <c r="I61" s="491"/>
      <c r="J61" s="491"/>
      <c r="K61" s="491"/>
      <c r="L61" s="491">
        <f>D61+F61+H61+J61</f>
        <v>309800</v>
      </c>
      <c r="M61" s="491"/>
      <c r="N61" s="443">
        <v>22586</v>
      </c>
      <c r="O61" s="443">
        <v>22616</v>
      </c>
      <c r="P61" s="444" t="s">
        <v>414</v>
      </c>
    </row>
    <row r="62" spans="1:16" s="408" customFormat="1" ht="51" customHeight="1">
      <c r="A62" s="442">
        <v>12</v>
      </c>
      <c r="B62" s="417" t="s">
        <v>415</v>
      </c>
      <c r="C62" s="442">
        <v>6</v>
      </c>
      <c r="D62" s="491"/>
      <c r="E62" s="491"/>
      <c r="F62" s="491"/>
      <c r="G62" s="491"/>
      <c r="H62" s="491">
        <v>70000</v>
      </c>
      <c r="I62" s="491"/>
      <c r="J62" s="491"/>
      <c r="K62" s="491"/>
      <c r="L62" s="491">
        <f>D62+F62+H62+J62</f>
        <v>70000</v>
      </c>
      <c r="M62" s="491"/>
      <c r="N62" s="443">
        <v>22767</v>
      </c>
      <c r="O62" s="443">
        <v>22767</v>
      </c>
      <c r="P62" s="452" t="s">
        <v>416</v>
      </c>
    </row>
    <row r="63" spans="1:16" s="408" customFormat="1" ht="51" customHeight="1">
      <c r="A63" s="442">
        <v>5</v>
      </c>
      <c r="B63" s="451" t="s">
        <v>499</v>
      </c>
      <c r="C63" s="445">
        <v>6</v>
      </c>
      <c r="D63" s="491"/>
      <c r="E63" s="491"/>
      <c r="F63" s="491"/>
      <c r="G63" s="491"/>
      <c r="H63" s="491">
        <v>35000</v>
      </c>
      <c r="I63" s="491"/>
      <c r="J63" s="491"/>
      <c r="K63" s="491"/>
      <c r="L63" s="491">
        <v>35000</v>
      </c>
      <c r="M63" s="491"/>
      <c r="N63" s="443">
        <v>22798</v>
      </c>
      <c r="O63" s="443">
        <v>22798</v>
      </c>
      <c r="P63" s="444" t="s">
        <v>476</v>
      </c>
    </row>
    <row r="64" spans="1:13" ht="21">
      <c r="A64" s="456"/>
      <c r="B64" s="415"/>
      <c r="C64" s="415"/>
      <c r="D64" s="415"/>
      <c r="E64" s="415"/>
      <c r="F64" s="415"/>
      <c r="G64" s="415"/>
      <c r="H64" s="415"/>
      <c r="I64" s="415"/>
      <c r="J64" s="415"/>
      <c r="K64" s="415"/>
      <c r="L64" s="415"/>
      <c r="M64" s="415"/>
    </row>
    <row r="65" spans="1:13" ht="21">
      <c r="A65" s="456"/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415"/>
      <c r="M65" s="415"/>
    </row>
    <row r="66" spans="1:13" ht="21">
      <c r="A66" s="456"/>
      <c r="B66" s="415"/>
      <c r="C66" s="415"/>
      <c r="D66" s="415"/>
      <c r="E66" s="415"/>
      <c r="F66" s="415"/>
      <c r="G66" s="415"/>
      <c r="H66" s="415"/>
      <c r="I66" s="415"/>
      <c r="J66" s="415"/>
      <c r="K66" s="415"/>
      <c r="L66" s="415"/>
      <c r="M66" s="415"/>
    </row>
    <row r="67" spans="1:13" ht="21">
      <c r="A67" s="456"/>
      <c r="B67" s="415"/>
      <c r="C67" s="415"/>
      <c r="D67" s="415"/>
      <c r="E67" s="415"/>
      <c r="F67" s="415"/>
      <c r="G67" s="415"/>
      <c r="H67" s="415"/>
      <c r="I67" s="415"/>
      <c r="J67" s="415"/>
      <c r="K67" s="415"/>
      <c r="L67" s="415"/>
      <c r="M67" s="415"/>
    </row>
    <row r="68" spans="1:13" ht="21">
      <c r="A68" s="456"/>
      <c r="B68" s="415"/>
      <c r="C68" s="415"/>
      <c r="D68" s="415"/>
      <c r="E68" s="415"/>
      <c r="F68" s="415"/>
      <c r="G68" s="415"/>
      <c r="H68" s="415"/>
      <c r="I68" s="415"/>
      <c r="J68" s="415"/>
      <c r="K68" s="415"/>
      <c r="L68" s="415"/>
      <c r="M68" s="415"/>
    </row>
    <row r="69" spans="1:13" ht="21">
      <c r="A69" s="456"/>
      <c r="B69" s="415"/>
      <c r="C69" s="415"/>
      <c r="D69" s="415"/>
      <c r="E69" s="415"/>
      <c r="F69" s="415"/>
      <c r="G69" s="415"/>
      <c r="H69" s="415"/>
      <c r="I69" s="415"/>
      <c r="J69" s="415"/>
      <c r="K69" s="415"/>
      <c r="L69" s="415"/>
      <c r="M69" s="415"/>
    </row>
    <row r="70" spans="1:13" ht="21">
      <c r="A70" s="456"/>
      <c r="B70" s="415"/>
      <c r="C70" s="415"/>
      <c r="D70" s="415"/>
      <c r="E70" s="415"/>
      <c r="F70" s="415"/>
      <c r="G70" s="415"/>
      <c r="H70" s="415"/>
      <c r="I70" s="415"/>
      <c r="J70" s="415"/>
      <c r="K70" s="415"/>
      <c r="L70" s="415"/>
      <c r="M70" s="415"/>
    </row>
    <row r="71" spans="1:13" ht="21">
      <c r="A71" s="456"/>
      <c r="B71" s="415"/>
      <c r="C71" s="415"/>
      <c r="D71" s="415"/>
      <c r="E71" s="415"/>
      <c r="F71" s="415"/>
      <c r="G71" s="415"/>
      <c r="H71" s="415"/>
      <c r="I71" s="415"/>
      <c r="J71" s="415"/>
      <c r="K71" s="415"/>
      <c r="L71" s="415"/>
      <c r="M71" s="415"/>
    </row>
    <row r="72" spans="1:13" ht="21">
      <c r="A72" s="456"/>
      <c r="B72" s="415"/>
      <c r="C72" s="415"/>
      <c r="D72" s="415"/>
      <c r="E72" s="415"/>
      <c r="F72" s="415"/>
      <c r="G72" s="415"/>
      <c r="H72" s="415"/>
      <c r="I72" s="415"/>
      <c r="J72" s="415"/>
      <c r="K72" s="415"/>
      <c r="L72" s="415"/>
      <c r="M72" s="415"/>
    </row>
    <row r="73" spans="1:13" ht="21">
      <c r="A73" s="456"/>
      <c r="B73" s="415"/>
      <c r="C73" s="415"/>
      <c r="D73" s="415"/>
      <c r="E73" s="415"/>
      <c r="F73" s="415"/>
      <c r="G73" s="415"/>
      <c r="H73" s="415"/>
      <c r="I73" s="415"/>
      <c r="J73" s="415"/>
      <c r="K73" s="415"/>
      <c r="L73" s="415"/>
      <c r="M73" s="415"/>
    </row>
    <row r="74" spans="1:13" ht="21">
      <c r="A74" s="456"/>
      <c r="B74" s="415"/>
      <c r="C74" s="415"/>
      <c r="D74" s="415"/>
      <c r="E74" s="415"/>
      <c r="F74" s="415"/>
      <c r="G74" s="415"/>
      <c r="H74" s="415"/>
      <c r="I74" s="415"/>
      <c r="J74" s="415"/>
      <c r="K74" s="415"/>
      <c r="L74" s="415"/>
      <c r="M74" s="415"/>
    </row>
    <row r="75" spans="1:13" ht="21">
      <c r="A75" s="456"/>
      <c r="B75" s="415"/>
      <c r="C75" s="415"/>
      <c r="D75" s="415"/>
      <c r="E75" s="415"/>
      <c r="F75" s="415"/>
      <c r="G75" s="415"/>
      <c r="H75" s="415"/>
      <c r="I75" s="415"/>
      <c r="J75" s="415"/>
      <c r="K75" s="415"/>
      <c r="L75" s="415"/>
      <c r="M75" s="415"/>
    </row>
  </sheetData>
  <sheetProtection/>
  <mergeCells count="20">
    <mergeCell ref="L4:M4"/>
    <mergeCell ref="A52:B52"/>
    <mergeCell ref="A58:B58"/>
    <mergeCell ref="A16:B16"/>
    <mergeCell ref="D4:E4"/>
    <mergeCell ref="F4:G4"/>
    <mergeCell ref="A7:B7"/>
    <mergeCell ref="A19:B19"/>
    <mergeCell ref="A23:B23"/>
    <mergeCell ref="A27:B27"/>
    <mergeCell ref="N4:O4"/>
    <mergeCell ref="A1:P1"/>
    <mergeCell ref="A3:A5"/>
    <mergeCell ref="B3:B5"/>
    <mergeCell ref="C3:C5"/>
    <mergeCell ref="D3:M3"/>
    <mergeCell ref="N3:O3"/>
    <mergeCell ref="P3:P5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firstPageNumber="56" useFirstPageNumber="1" horizontalDpi="600" verticalDpi="600" orientation="landscape" paperSize="9" scale="46" r:id="rId1"/>
  <headerFooter>
    <oddFooter>&amp;R&amp;"TH SarabunPSK,Regular"&amp;32&amp;P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Miss</dc:creator>
  <cp:keywords/>
  <dc:description/>
  <cp:lastModifiedBy>User</cp:lastModifiedBy>
  <cp:lastPrinted>2019-08-02T10:03:37Z</cp:lastPrinted>
  <dcterms:created xsi:type="dcterms:W3CDTF">2008-03-27T01:43:23Z</dcterms:created>
  <dcterms:modified xsi:type="dcterms:W3CDTF">2019-08-02T10:04:58Z</dcterms:modified>
  <cp:category/>
  <cp:version/>
  <cp:contentType/>
  <cp:contentStatus/>
</cp:coreProperties>
</file>